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icovanDoveren\Downloads\"/>
    </mc:Choice>
  </mc:AlternateContent>
  <xr:revisionPtr revIDLastSave="0" documentId="13_ncr:1_{2C3B5C05-4C25-4930-B0F2-73E1157BD056}" xr6:coauthVersionLast="47" xr6:coauthVersionMax="47" xr10:uidLastSave="{00000000-0000-0000-0000-000000000000}"/>
  <workbookProtection workbookAlgorithmName="SHA-512" workbookHashValue="3meyyKsTFBpFEFvyX7NKquPd0KZwLYIPvLaXLPeKeAZtv3MfU+y5duZdM1PTeMTFZ/pvE2bZbNWmP8mun0DAFQ==" workbookSaltValue="L+v/zquEFd8Hl+nT6IqpTw==" workbookSpinCount="100000" lockStructure="1"/>
  <bookViews>
    <workbookView xWindow="-23148" yWindow="-108" windowWidth="23256" windowHeight="12576" xr2:uid="{00000000-000D-0000-FFFF-FFFF00000000}"/>
  </bookViews>
  <sheets>
    <sheet name="Ouderschapsverlof" sheetId="1" r:id="rId1"/>
    <sheet name="Toelichting berekeningswijz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 l="1"/>
  <c r="K7" i="1"/>
  <c r="N13" i="1" l="1"/>
  <c r="K28" i="1"/>
  <c r="K13" i="1" l="1"/>
  <c r="D13" i="1" s="1"/>
  <c r="D16" i="1" s="1"/>
  <c r="C13" i="1"/>
  <c r="C16" i="1" s="1"/>
  <c r="C12" i="1"/>
  <c r="D12" i="1"/>
  <c r="N10" i="1" l="1"/>
  <c r="A10" i="1"/>
  <c r="H19" i="1" l="1"/>
  <c r="K18" i="1" s="1"/>
  <c r="K22" i="1" l="1"/>
  <c r="K21" i="1" l="1"/>
  <c r="K26" i="1" l="1"/>
  <c r="K17" i="1" l="1"/>
  <c r="C29" i="1" s="1"/>
  <c r="Q13" i="1" l="1"/>
  <c r="S13" i="1"/>
  <c r="R13" i="1"/>
  <c r="P13" i="1" l="1"/>
  <c r="C30" i="1"/>
  <c r="C31" i="1"/>
  <c r="C22" i="1"/>
  <c r="O13" i="1"/>
  <c r="N14" i="1"/>
  <c r="O14" i="1"/>
  <c r="P14" i="1"/>
  <c r="Q14" i="1"/>
  <c r="R14" i="1"/>
  <c r="S14" i="1"/>
  <c r="N15" i="1"/>
  <c r="O15" i="1"/>
  <c r="P15" i="1"/>
  <c r="Q15" i="1"/>
  <c r="R15" i="1"/>
  <c r="S15" i="1"/>
  <c r="N16" i="1"/>
  <c r="O16" i="1"/>
  <c r="P16" i="1"/>
  <c r="Q16" i="1"/>
  <c r="R16" i="1"/>
  <c r="S16" i="1"/>
  <c r="N17" i="1"/>
  <c r="O17" i="1"/>
  <c r="P17" i="1"/>
  <c r="Q17" i="1"/>
  <c r="R17" i="1"/>
  <c r="S17" i="1"/>
  <c r="N18" i="1"/>
  <c r="O18" i="1"/>
  <c r="P18" i="1"/>
  <c r="Q18" i="1"/>
  <c r="R18" i="1"/>
  <c r="S18" i="1"/>
  <c r="N19" i="1"/>
  <c r="O19" i="1"/>
  <c r="P19" i="1"/>
  <c r="Q19" i="1"/>
  <c r="R19" i="1"/>
  <c r="S19" i="1"/>
  <c r="N20" i="1"/>
  <c r="O20" i="1"/>
  <c r="P20" i="1"/>
  <c r="Q20" i="1"/>
  <c r="R20" i="1"/>
  <c r="S20" i="1"/>
  <c r="N21" i="1"/>
  <c r="O21" i="1"/>
  <c r="P21" i="1"/>
  <c r="Q21" i="1"/>
  <c r="R21" i="1"/>
  <c r="S21" i="1"/>
  <c r="N22" i="1"/>
  <c r="O22" i="1"/>
  <c r="P22" i="1"/>
  <c r="Q22" i="1"/>
  <c r="R22" i="1"/>
  <c r="S22" i="1"/>
  <c r="N23" i="1"/>
  <c r="O23" i="1"/>
  <c r="P23" i="1"/>
  <c r="Q23" i="1"/>
  <c r="R23" i="1"/>
  <c r="S23" i="1"/>
  <c r="N24" i="1"/>
  <c r="O24" i="1"/>
  <c r="P24" i="1"/>
  <c r="Q24" i="1"/>
  <c r="R24" i="1"/>
  <c r="S24" i="1"/>
  <c r="N25" i="1"/>
  <c r="O25" i="1"/>
  <c r="P25" i="1"/>
  <c r="Q25" i="1"/>
  <c r="R25" i="1"/>
  <c r="S25" i="1"/>
  <c r="N26" i="1"/>
  <c r="O26" i="1"/>
  <c r="P26" i="1"/>
  <c r="Q26" i="1"/>
  <c r="R26" i="1"/>
  <c r="S26" i="1"/>
  <c r="N27" i="1"/>
  <c r="O27" i="1"/>
  <c r="P27" i="1"/>
  <c r="Q27" i="1"/>
  <c r="R27" i="1"/>
  <c r="S27" i="1"/>
  <c r="N28" i="1"/>
  <c r="O28" i="1"/>
  <c r="P28" i="1"/>
  <c r="Q28" i="1"/>
  <c r="R28" i="1"/>
  <c r="S28" i="1"/>
  <c r="N29" i="1"/>
  <c r="O29" i="1"/>
  <c r="P29" i="1"/>
  <c r="Q29" i="1"/>
  <c r="R29" i="1"/>
  <c r="S29" i="1"/>
  <c r="N30" i="1"/>
  <c r="O30" i="1"/>
  <c r="P30" i="1"/>
  <c r="Q30" i="1"/>
  <c r="R30" i="1"/>
  <c r="S30" i="1"/>
  <c r="N31" i="1"/>
  <c r="O31" i="1"/>
  <c r="P31" i="1"/>
  <c r="Q31" i="1"/>
  <c r="R31" i="1"/>
  <c r="S31" i="1"/>
  <c r="N32" i="1"/>
  <c r="O32" i="1"/>
  <c r="P32" i="1"/>
  <c r="Q32" i="1"/>
  <c r="R32" i="1"/>
  <c r="S32" i="1"/>
  <c r="N33" i="1"/>
  <c r="O33" i="1"/>
  <c r="P33" i="1"/>
  <c r="Q33" i="1"/>
  <c r="R33" i="1"/>
  <c r="S33" i="1"/>
  <c r="N34" i="1"/>
  <c r="O34" i="1"/>
  <c r="P34" i="1"/>
  <c r="Q34" i="1"/>
  <c r="R34" i="1"/>
  <c r="S34" i="1"/>
  <c r="N35" i="1"/>
  <c r="O35" i="1"/>
  <c r="P35" i="1"/>
  <c r="Q35" i="1"/>
  <c r="R35" i="1"/>
  <c r="S35" i="1"/>
  <c r="N36" i="1"/>
  <c r="O36" i="1"/>
  <c r="P36" i="1"/>
  <c r="Q36" i="1"/>
  <c r="R36" i="1"/>
  <c r="S36" i="1"/>
  <c r="N37" i="1"/>
  <c r="O37" i="1"/>
  <c r="P37" i="1"/>
  <c r="Q37" i="1"/>
  <c r="R37" i="1"/>
  <c r="S37" i="1"/>
  <c r="N38" i="1"/>
  <c r="O38" i="1"/>
  <c r="P38" i="1"/>
  <c r="Q38" i="1"/>
  <c r="R38" i="1"/>
  <c r="S38" i="1"/>
  <c r="N39" i="1"/>
  <c r="O39" i="1"/>
  <c r="P39" i="1"/>
  <c r="Q39" i="1"/>
  <c r="R39" i="1"/>
  <c r="S39" i="1"/>
  <c r="N40" i="1"/>
  <c r="O40" i="1"/>
  <c r="P40" i="1"/>
  <c r="Q40" i="1"/>
  <c r="R40" i="1"/>
  <c r="S40" i="1"/>
  <c r="N41" i="1"/>
  <c r="O41" i="1"/>
  <c r="P41" i="1"/>
  <c r="Q41" i="1"/>
  <c r="R41" i="1"/>
  <c r="S41" i="1"/>
  <c r="N42" i="1"/>
  <c r="O42" i="1"/>
  <c r="P42" i="1"/>
  <c r="Q42" i="1"/>
  <c r="R42" i="1"/>
  <c r="S42" i="1"/>
  <c r="N43" i="1"/>
  <c r="O43" i="1"/>
  <c r="P43" i="1"/>
  <c r="Q43" i="1"/>
  <c r="R43" i="1"/>
  <c r="S43" i="1"/>
  <c r="N44" i="1"/>
  <c r="O44" i="1"/>
  <c r="P44" i="1"/>
  <c r="Q44" i="1"/>
  <c r="R44" i="1"/>
  <c r="S44" i="1"/>
  <c r="N45" i="1"/>
  <c r="O45" i="1"/>
  <c r="P45" i="1"/>
  <c r="Q45" i="1"/>
  <c r="R45" i="1"/>
  <c r="S45" i="1"/>
  <c r="N46" i="1"/>
  <c r="O46" i="1"/>
  <c r="P46" i="1"/>
  <c r="Q46" i="1"/>
  <c r="R46" i="1"/>
  <c r="S46" i="1"/>
  <c r="N47" i="1"/>
  <c r="O47" i="1"/>
  <c r="P47" i="1"/>
  <c r="Q47" i="1"/>
  <c r="R47" i="1"/>
  <c r="S47" i="1"/>
  <c r="N48" i="1"/>
  <c r="O48" i="1"/>
  <c r="P48" i="1"/>
  <c r="Q48" i="1"/>
  <c r="R48" i="1"/>
  <c r="S48" i="1"/>
  <c r="N49" i="1"/>
  <c r="O49" i="1"/>
  <c r="P49" i="1"/>
  <c r="Q49" i="1"/>
  <c r="R49" i="1"/>
  <c r="S49" i="1"/>
  <c r="N50" i="1"/>
  <c r="O50" i="1"/>
  <c r="P50" i="1"/>
  <c r="Q50" i="1"/>
  <c r="R50" i="1"/>
  <c r="S50" i="1"/>
  <c r="N51" i="1"/>
  <c r="O51" i="1"/>
  <c r="P51" i="1"/>
  <c r="Q51" i="1"/>
  <c r="R51" i="1"/>
  <c r="S51" i="1"/>
  <c r="N52" i="1"/>
  <c r="O52" i="1"/>
  <c r="P52" i="1"/>
  <c r="Q52" i="1"/>
  <c r="R52" i="1"/>
  <c r="S52" i="1"/>
  <c r="N53" i="1"/>
  <c r="O53" i="1"/>
  <c r="P53" i="1"/>
  <c r="Q53" i="1"/>
  <c r="R53" i="1"/>
  <c r="S53" i="1"/>
  <c r="N54" i="1"/>
  <c r="O54" i="1"/>
  <c r="P54" i="1"/>
  <c r="Q54" i="1"/>
  <c r="R54" i="1"/>
  <c r="S54" i="1"/>
  <c r="N55" i="1"/>
  <c r="O55" i="1"/>
  <c r="P55" i="1"/>
  <c r="Q55" i="1"/>
  <c r="R55" i="1"/>
  <c r="S55" i="1"/>
  <c r="N56" i="1"/>
  <c r="O56" i="1"/>
  <c r="P56" i="1"/>
  <c r="Q56" i="1"/>
  <c r="R56" i="1"/>
  <c r="S56" i="1"/>
  <c r="N57" i="1"/>
  <c r="O57" i="1"/>
  <c r="P57" i="1"/>
  <c r="Q57" i="1"/>
  <c r="R57" i="1"/>
  <c r="S57" i="1"/>
  <c r="N58" i="1"/>
  <c r="O58" i="1"/>
  <c r="P58" i="1"/>
  <c r="Q58" i="1"/>
  <c r="R58" i="1"/>
  <c r="S58" i="1"/>
  <c r="N59" i="1"/>
  <c r="O59" i="1"/>
  <c r="P59" i="1"/>
  <c r="Q59" i="1"/>
  <c r="R59" i="1"/>
  <c r="S59" i="1"/>
  <c r="N60" i="1"/>
  <c r="O60" i="1"/>
  <c r="P60" i="1"/>
  <c r="Q60" i="1"/>
  <c r="R60" i="1"/>
  <c r="S60" i="1"/>
  <c r="N61" i="1"/>
  <c r="O61" i="1"/>
  <c r="P61" i="1"/>
  <c r="Q61" i="1"/>
  <c r="R61" i="1"/>
  <c r="S61" i="1"/>
  <c r="N62" i="1"/>
  <c r="O62" i="1"/>
  <c r="P62" i="1"/>
  <c r="Q62" i="1"/>
  <c r="R62" i="1"/>
  <c r="S62" i="1"/>
  <c r="N63" i="1"/>
  <c r="O63" i="1"/>
  <c r="P63" i="1"/>
  <c r="Q63" i="1"/>
  <c r="R63" i="1"/>
  <c r="S63" i="1"/>
  <c r="N64" i="1"/>
  <c r="O64" i="1"/>
  <c r="P64" i="1"/>
  <c r="Q64" i="1"/>
  <c r="R64" i="1"/>
  <c r="S64" i="1"/>
  <c r="N65" i="1"/>
  <c r="O65" i="1"/>
  <c r="P65" i="1"/>
  <c r="Q65" i="1"/>
  <c r="R65" i="1"/>
  <c r="S65" i="1"/>
  <c r="N66" i="1"/>
  <c r="O66" i="1"/>
  <c r="P66" i="1"/>
  <c r="Q66" i="1"/>
  <c r="R66" i="1"/>
  <c r="S66" i="1"/>
  <c r="N67" i="1"/>
  <c r="O67" i="1"/>
  <c r="P67" i="1"/>
  <c r="Q67" i="1"/>
  <c r="R67" i="1"/>
  <c r="S67" i="1"/>
  <c r="N68" i="1"/>
  <c r="O68" i="1"/>
  <c r="P68" i="1"/>
  <c r="Q68" i="1"/>
  <c r="R68" i="1"/>
  <c r="S68" i="1"/>
  <c r="N69" i="1"/>
  <c r="O69" i="1"/>
  <c r="P69" i="1"/>
  <c r="Q69" i="1"/>
  <c r="R69" i="1"/>
  <c r="S69" i="1"/>
  <c r="N70" i="1"/>
  <c r="O70" i="1"/>
  <c r="P70" i="1"/>
  <c r="Q70" i="1"/>
  <c r="R70" i="1"/>
  <c r="S70" i="1"/>
  <c r="N71" i="1"/>
  <c r="O71" i="1"/>
  <c r="P71" i="1"/>
  <c r="Q71" i="1"/>
  <c r="R71" i="1"/>
  <c r="S71" i="1"/>
  <c r="N72" i="1"/>
  <c r="O72" i="1"/>
  <c r="P72" i="1"/>
  <c r="Q72" i="1"/>
  <c r="R72" i="1"/>
  <c r="S72" i="1"/>
  <c r="N73" i="1"/>
  <c r="O73" i="1"/>
  <c r="P73" i="1"/>
  <c r="Q73" i="1"/>
  <c r="R73" i="1"/>
  <c r="S73" i="1"/>
  <c r="N74" i="1"/>
  <c r="O74" i="1"/>
  <c r="P74" i="1"/>
  <c r="Q74" i="1"/>
  <c r="R74" i="1"/>
  <c r="S74" i="1"/>
  <c r="N75" i="1"/>
  <c r="O75" i="1"/>
  <c r="P75" i="1"/>
  <c r="Q75" i="1"/>
  <c r="R75" i="1"/>
  <c r="S75" i="1"/>
  <c r="N76" i="1"/>
  <c r="O76" i="1"/>
  <c r="P76" i="1"/>
  <c r="Q76" i="1"/>
  <c r="R76" i="1"/>
  <c r="S76" i="1"/>
  <c r="N77" i="1"/>
  <c r="O77" i="1"/>
  <c r="P77" i="1"/>
  <c r="Q77" i="1"/>
  <c r="R77" i="1"/>
  <c r="S77" i="1"/>
  <c r="N78" i="1"/>
  <c r="O78" i="1"/>
  <c r="P78" i="1"/>
  <c r="Q78" i="1"/>
  <c r="R78" i="1"/>
  <c r="S78" i="1"/>
  <c r="N79" i="1"/>
  <c r="O79" i="1"/>
  <c r="P79" i="1"/>
  <c r="Q79" i="1"/>
  <c r="R79" i="1"/>
  <c r="S79" i="1"/>
  <c r="N80" i="1"/>
  <c r="O80" i="1"/>
  <c r="P80" i="1"/>
  <c r="Q80" i="1"/>
  <c r="R80" i="1"/>
  <c r="S80" i="1"/>
  <c r="N81" i="1"/>
  <c r="O81" i="1"/>
  <c r="P81" i="1"/>
  <c r="Q81" i="1"/>
  <c r="R81" i="1"/>
  <c r="S81" i="1"/>
  <c r="N82" i="1"/>
  <c r="O82" i="1"/>
  <c r="P82" i="1"/>
  <c r="Q82" i="1"/>
  <c r="R82" i="1"/>
  <c r="S82" i="1"/>
  <c r="N83" i="1"/>
  <c r="O83" i="1"/>
  <c r="P83" i="1"/>
  <c r="Q83" i="1"/>
  <c r="R83" i="1"/>
  <c r="S83" i="1"/>
  <c r="N84" i="1"/>
  <c r="O84" i="1"/>
  <c r="P84" i="1"/>
  <c r="Q84" i="1"/>
  <c r="R84" i="1"/>
  <c r="S84" i="1"/>
  <c r="N85" i="1"/>
  <c r="O85" i="1"/>
  <c r="P85" i="1"/>
  <c r="Q85" i="1"/>
  <c r="R85" i="1"/>
  <c r="S85" i="1"/>
  <c r="N86" i="1"/>
  <c r="O86" i="1"/>
  <c r="P86" i="1"/>
  <c r="Q86" i="1"/>
  <c r="R86" i="1"/>
  <c r="S86" i="1"/>
  <c r="N87" i="1"/>
  <c r="O87" i="1"/>
  <c r="P87" i="1"/>
  <c r="Q87" i="1"/>
  <c r="R87" i="1"/>
  <c r="S87" i="1"/>
  <c r="N88" i="1"/>
  <c r="O88" i="1"/>
  <c r="P88" i="1"/>
  <c r="Q88" i="1"/>
  <c r="R88" i="1"/>
  <c r="S88" i="1"/>
  <c r="N89" i="1"/>
  <c r="O89" i="1"/>
  <c r="P89" i="1"/>
  <c r="Q89" i="1"/>
  <c r="R89" i="1"/>
  <c r="S89" i="1"/>
  <c r="N90" i="1"/>
  <c r="O90" i="1"/>
  <c r="P90" i="1"/>
  <c r="Q90" i="1"/>
  <c r="R90" i="1"/>
  <c r="S90" i="1"/>
  <c r="N91" i="1"/>
  <c r="O91" i="1"/>
  <c r="P91" i="1"/>
  <c r="Q91" i="1"/>
  <c r="R91" i="1"/>
  <c r="S91" i="1"/>
  <c r="N92" i="1"/>
  <c r="O92" i="1"/>
  <c r="P92" i="1"/>
  <c r="Q92" i="1"/>
  <c r="R92" i="1"/>
  <c r="S92" i="1"/>
  <c r="N93" i="1"/>
  <c r="O93" i="1"/>
  <c r="P93" i="1"/>
  <c r="Q93" i="1"/>
  <c r="R93" i="1"/>
  <c r="S93" i="1"/>
  <c r="N94" i="1"/>
  <c r="O94" i="1"/>
  <c r="P94" i="1"/>
  <c r="Q94" i="1"/>
  <c r="R94" i="1"/>
  <c r="S94" i="1"/>
  <c r="N95" i="1"/>
  <c r="O95" i="1"/>
  <c r="P95" i="1"/>
  <c r="Q95" i="1"/>
  <c r="R95" i="1"/>
  <c r="S95" i="1"/>
  <c r="N96" i="1"/>
  <c r="O96" i="1"/>
  <c r="P96" i="1"/>
  <c r="Q96" i="1"/>
  <c r="R96" i="1"/>
  <c r="S96" i="1"/>
  <c r="N97" i="1"/>
  <c r="O97" i="1"/>
  <c r="P97" i="1"/>
  <c r="Q97" i="1"/>
  <c r="R97" i="1"/>
  <c r="S97" i="1"/>
  <c r="N98" i="1"/>
  <c r="O98" i="1"/>
  <c r="P98" i="1"/>
  <c r="Q98" i="1"/>
  <c r="R98" i="1"/>
  <c r="S98" i="1"/>
  <c r="N99" i="1"/>
  <c r="O99" i="1"/>
  <c r="P99" i="1"/>
  <c r="Q99" i="1"/>
  <c r="R99" i="1"/>
  <c r="S99" i="1"/>
  <c r="N100" i="1"/>
  <c r="O100" i="1"/>
  <c r="P100" i="1"/>
  <c r="Q100" i="1"/>
  <c r="R100" i="1"/>
  <c r="S100" i="1"/>
  <c r="N101" i="1"/>
  <c r="O101" i="1"/>
  <c r="P101" i="1"/>
  <c r="Q101" i="1"/>
  <c r="R101" i="1"/>
  <c r="S101" i="1"/>
  <c r="N102" i="1"/>
  <c r="O102" i="1"/>
  <c r="P102" i="1"/>
  <c r="Q102" i="1"/>
  <c r="R102" i="1"/>
  <c r="S102" i="1"/>
  <c r="N103" i="1"/>
  <c r="O103" i="1"/>
  <c r="P103" i="1"/>
  <c r="Q103" i="1"/>
  <c r="R103" i="1"/>
  <c r="S103" i="1"/>
  <c r="C25" i="1"/>
  <c r="K23" i="1"/>
  <c r="K24" i="1"/>
  <c r="D25" i="1"/>
  <c r="K20" i="1"/>
  <c r="C26" i="1"/>
  <c r="B26"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12"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K19" i="1"/>
</calcChain>
</file>

<file path=xl/sharedStrings.xml><?xml version="1.0" encoding="utf-8"?>
<sst xmlns="http://schemas.openxmlformats.org/spreadsheetml/2006/main" count="103" uniqueCount="86">
  <si>
    <t>Ouderschapsverlof</t>
  </si>
  <si>
    <t xml:space="preserve">Naam </t>
  </si>
  <si>
    <t>ja</t>
  </si>
  <si>
    <t xml:space="preserve">Naam kind </t>
  </si>
  <si>
    <t xml:space="preserve">WTF voorafgaand aan verlof </t>
  </si>
  <si>
    <t>nee</t>
  </si>
  <si>
    <t xml:space="preserve">Geboortdatum </t>
  </si>
  <si>
    <t xml:space="preserve">WTF na verlofperiode </t>
  </si>
  <si>
    <t xml:space="preserve">Opname voor 1e verjaardag </t>
  </si>
  <si>
    <t>Recht bij wtf 1</t>
  </si>
  <si>
    <t>week van:</t>
  </si>
  <si>
    <t>ma</t>
  </si>
  <si>
    <t>di</t>
  </si>
  <si>
    <t>wo</t>
  </si>
  <si>
    <t>do</t>
  </si>
  <si>
    <t>vr</t>
  </si>
  <si>
    <t xml:space="preserve">Recht op </t>
  </si>
  <si>
    <t>uur</t>
  </si>
  <si>
    <t>Recht onbetaald bij WTF 1</t>
  </si>
  <si>
    <t xml:space="preserve">Reeds opgenomen </t>
  </si>
  <si>
    <t xml:space="preserve">Restant eerder verlof </t>
  </si>
  <si>
    <t xml:space="preserve">Nog op te nemen </t>
  </si>
  <si>
    <t>uren pw decimaal</t>
  </si>
  <si>
    <t>tot</t>
  </si>
  <si>
    <t>wkn</t>
  </si>
  <si>
    <t xml:space="preserve">Gewenste verlofuren per dag </t>
  </si>
  <si>
    <t>aantal roosterregels</t>
  </si>
  <si>
    <t>rest weken door roosteraanpassingen</t>
  </si>
  <si>
    <t xml:space="preserve">Eerste verlofdag </t>
  </si>
  <si>
    <t>Periode daadwerkelijk in weken</t>
  </si>
  <si>
    <t xml:space="preserve">Verlof te plannen tot plm </t>
  </si>
  <si>
    <t>Periode daadwerkelijk in maanden</t>
  </si>
  <si>
    <t xml:space="preserve">laatste verlofdag </t>
  </si>
  <si>
    <t>opname in decimalen</t>
  </si>
  <si>
    <t>rest in decimalen</t>
  </si>
  <si>
    <t xml:space="preserve">Opname volgens rooster </t>
  </si>
  <si>
    <t>basisuren pw in decimalen</t>
  </si>
  <si>
    <t xml:space="preserve">Factor korting op basis van </t>
  </si>
  <si>
    <t xml:space="preserve"> uur</t>
  </si>
  <si>
    <t>standaard kortingspercentage</t>
  </si>
  <si>
    <t xml:space="preserve">Verloffactor </t>
  </si>
  <si>
    <t xml:space="preserve">Kortingspercentage </t>
  </si>
  <si>
    <t xml:space="preserve">Invullen in HR2day-proces </t>
  </si>
  <si>
    <t xml:space="preserve">Notities </t>
  </si>
  <si>
    <t>Primair Onderwijs</t>
  </si>
  <si>
    <t>Voortgezet Onderwijs</t>
  </si>
  <si>
    <t xml:space="preserve">Deze tool is een hulpmiddel om de duur van het verlof en het kortingspercentage te berekenen. Er kunnen geen rechten aan ontleend worden. </t>
  </si>
  <si>
    <t>© MERCES BV</t>
  </si>
  <si>
    <t>Toelichting berekeningstool ouderschapsverlof</t>
  </si>
  <si>
    <t>Het berekeningsmodel van Merces is gemaakt om het juiste kortingspercentage voor het betaald ouderschapsverlof te berekenen. Hiermee wordt bereikt, dat voor alle medewerkers het juiste kortingsbedrag wordt berekend.</t>
  </si>
  <si>
    <t>Uitgangspunt voor het berekeningsmodel zijn de regelingen in de cao PO en de cao VO.</t>
  </si>
  <si>
    <t>Cao PO</t>
  </si>
  <si>
    <r>
      <t>- </t>
    </r>
    <r>
      <rPr>
        <sz val="11"/>
        <color rgb="FF000000"/>
        <rFont val="Calibri"/>
        <family val="2"/>
        <scheme val="minor"/>
      </rPr>
      <t>Over de uren waarin de werknemer betaald ouderschapsverlof geniet, behoudt hij 55% van zijn salaris. Dit wordt geëffectueerd door in elke maand waarin de werknemer betaald ouderschapsverlof geniet, een gelijk percentage op zijn salaris in mindering te brengen.</t>
    </r>
  </si>
  <si>
    <r>
      <t>- </t>
    </r>
    <r>
      <rPr>
        <sz val="11"/>
        <color rgb="FF000000"/>
        <rFont val="Calibri"/>
        <family val="2"/>
        <scheme val="minor"/>
      </rPr>
      <t xml:space="preserve">Dit percentage wordt berekend met behulp van de formule: </t>
    </r>
  </si>
  <si>
    <t>(A / (415 x wtf)) x (75%/ B)    verlof voor 1e verjaardag</t>
  </si>
  <si>
    <t>(A / (415 x wtf)) x (135%/ B)    verlof na eerste verjaardag</t>
  </si>
  <si>
    <t>waarin A gelijk is aan het aantal uren betaald ouderschapsverlof en B gelijk is aan het aantal maanden waarin betaald ouderschapsverlof wordt genoten.</t>
  </si>
  <si>
    <t>Cao VO</t>
  </si>
  <si>
    <r>
      <rPr>
        <b/>
        <sz val="11"/>
        <color rgb="FFFF0252"/>
        <rFont val="Calibri"/>
        <family val="2"/>
        <scheme val="minor"/>
      </rPr>
      <t>-</t>
    </r>
    <r>
      <rPr>
        <sz val="11"/>
        <color rgb="FFFF0252"/>
        <rFont val="Calibri"/>
        <family val="2"/>
        <scheme val="minor"/>
      </rPr>
      <t> </t>
    </r>
    <r>
      <rPr>
        <sz val="11"/>
        <color rgb="FF000000"/>
        <rFont val="Calibri"/>
        <family val="2"/>
        <scheme val="minor"/>
      </rPr>
      <t>Van de 830 uur ouderschapsverlof zoals genoemd in artikel 15.6.b. lid 1 bedraagt het betaald ouderschapsverlof bij een normbetrekking maximaal 415 uur per kind.</t>
    </r>
  </si>
  <si>
    <r>
      <rPr>
        <b/>
        <sz val="11"/>
        <color rgb="FFFF0252"/>
        <rFont val="Calibri"/>
        <family val="2"/>
        <scheme val="minor"/>
      </rPr>
      <t>-</t>
    </r>
    <r>
      <rPr>
        <sz val="11"/>
        <color rgb="FFFF0252"/>
        <rFont val="Calibri"/>
        <family val="2"/>
        <scheme val="minor"/>
      </rPr>
      <t xml:space="preserve"> </t>
    </r>
    <r>
      <rPr>
        <sz val="11"/>
        <color rgb="FF000000"/>
        <rFont val="Calibri"/>
        <family val="2"/>
        <scheme val="minor"/>
      </rPr>
      <t>Over de uren waarvoor betaald ouderschapsverlof is verleend, behoudt de werknemer in afwijking van artikel 15.6.a. lid 1 en 2 55% van de bezoldiging.</t>
    </r>
  </si>
  <si>
    <t xml:space="preserve">In onderstaande voorbeelden wordt uitgegaan van verlof na 1e verjaardag. </t>
  </si>
  <si>
    <t>Beide regelingen spreken over 415 uur verlof en een doorbetaling van 55%. In de cao PO is de berekening van de korting met een formule precies uitgewerkt. In de cao VO zien we geen uitwerking en kan de werkgever dus zelf bepalen hoe ze de berekening uitvoeren. Om toch een handvat te hebben, wordt in het berekeningsmodel van Merces, ook voor het VO, uitgegaan van de PO-formule.</t>
  </si>
  <si>
    <t>De basis van de kortingsberekening is, dat iemand ongeveer 3 maanden volledig verlof kan nemen, en dat er over die periode maandelijks 45% van het salaris wordt gekort. 415 uur is (afgerond) gelijk aan 3/12 x 1659.</t>
  </si>
  <si>
    <r>
      <t>De uren dat een medewerker werkt zijn echter niet gelijk over het jaar verdeeld. Zo wordt, bijvoorbeeld, in het 3</t>
    </r>
    <r>
      <rPr>
        <vertAlign val="superscript"/>
        <sz val="11"/>
        <color theme="1"/>
        <rFont val="Calibri"/>
        <family val="2"/>
        <scheme val="minor"/>
      </rPr>
      <t>e</t>
    </r>
    <r>
      <rPr>
        <sz val="11"/>
        <color theme="1"/>
        <rFont val="Calibri"/>
        <family val="2"/>
        <scheme val="minor"/>
      </rPr>
      <t xml:space="preserve"> kwartaal in de regel minder gewerkt dan in andere kwartalen. Als iemand in het 3</t>
    </r>
    <r>
      <rPr>
        <vertAlign val="superscript"/>
        <sz val="11"/>
        <color theme="1"/>
        <rFont val="Calibri"/>
        <family val="2"/>
        <scheme val="minor"/>
      </rPr>
      <t>e</t>
    </r>
    <r>
      <rPr>
        <sz val="11"/>
        <color theme="1"/>
        <rFont val="Calibri"/>
        <family val="2"/>
        <scheme val="minor"/>
      </rPr>
      <t xml:space="preserve"> kwartaal ouderschapsverlof opneemt, dan komt die medewerker waarschijnlijk niet aan 415 uren verlof. Om dit te compenseren wordt het kortingspercentage aangepast. </t>
    </r>
  </si>
  <si>
    <t>Effecten van deze berekeningswijze</t>
  </si>
  <si>
    <t xml:space="preserve">Omdat het verlof over steeds wisselende periodes wordt opgenomen, kan het kortingspercentage niet alleen lager, maar ook hoger dan 45% uitvallen. </t>
  </si>
  <si>
    <t>Voorbeeld 1</t>
  </si>
  <si>
    <t>Een medewerkster neemt in het schooljaar 2022/2023 415 uur verlof op. Zij heeft een aanstelling van 1,0000 wtf. Haar bruto salaris bedraagt € 3.000,-. In een reguliere schoolweek neemt zij 0,2500 wtf verlof op.</t>
  </si>
  <si>
    <t>Zij vraagt het verlof aan over de periode 1-9-2022 tot en met 30-6-2023.</t>
  </si>
  <si>
    <t>De korting wordt dan als volgt berekend:</t>
  </si>
  <si>
    <t>(A / (415 x wtf)) x (135%/ B)</t>
  </si>
  <si>
    <t>(415/ (415 x0,2500) x ( 135% / 10) = 54%</t>
  </si>
  <si>
    <t>Het kortingsbedrag is € 3.000,- x 0,25 x 54% = € 405,00 x 10 maanden = € 4.050,-</t>
  </si>
  <si>
    <t>Voorbeeld 2</t>
  </si>
  <si>
    <t>Zij vraagt het verlof aan over de periode 1-8-2022 tot en met 31-7-2023.</t>
  </si>
  <si>
    <t>(415/ (415 x0,2500) x ( 135% / 12) = 45%</t>
  </si>
  <si>
    <t>Het kortingsbedrag is € 3.000,- x 0,25 x 45% = € 337,50 x 12 maanden = € 4.050,-</t>
  </si>
  <si>
    <t>Alternatieve berekening</t>
  </si>
  <si>
    <t>In beide gevallen wordt hetzelfde juiste bedrag ingehouden. Je kan dat bedrag ook als volgt berekenen:</t>
  </si>
  <si>
    <r>
      <t>(€ 3.000,- x 12) x (415 / 1659</t>
    </r>
    <r>
      <rPr>
        <vertAlign val="superscript"/>
        <sz val="11"/>
        <color rgb="FF000000"/>
        <rFont val="Calibri"/>
        <family val="2"/>
        <scheme val="minor"/>
      </rPr>
      <t>*</t>
    </r>
    <r>
      <rPr>
        <sz val="11"/>
        <color rgb="FF000000"/>
        <rFont val="Calibri"/>
        <family val="2"/>
        <scheme val="minor"/>
      </rPr>
      <t xml:space="preserve"> ) x 45% = € 4.050,-</t>
    </r>
  </si>
  <si>
    <t>*in de berekening wordt daadwerkelijk uitgegaan van 1660 uur.</t>
  </si>
  <si>
    <t>Conclusie</t>
  </si>
  <si>
    <t xml:space="preserve">In beide gevallen wordt uiteindelijk hetzelfde bedrag berekend. Het hogere percentage van de korting bij een kortere periode, geeft dezelfde korting als een lager percentage over de langere periode. </t>
  </si>
  <si>
    <t>In het berekeningsmodel wordt met beide situaties rekening gehouden, door aan de rechterkant alleen de dagen te vullen, dat iemand daadwerkelijk verlof opneemt. Bij vakantieperiodes en feestdagen kan het rooster leeg gemaakt worden. Medewerkers nemen dan niet daadwerkelijk verlof op.</t>
  </si>
  <si>
    <t>Betaald Ouderschapsverlof</t>
  </si>
  <si>
    <t>Onbetaald Ouderschapsverlof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</si>
</sst>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h:mm;@"/>
    <numFmt numFmtId="165" formatCode="[h]:mm;@"/>
    <numFmt numFmtId="166" formatCode="0.0000"/>
    <numFmt numFmtId="167" formatCode="_ * #,##0.0000_ ;_ * \-#,##0.0000_ ;_ * &quot;-&quot;??_ ;_ @_ "/>
    <numFmt numFmtId="168" formatCode="[hh]:mm;@"/>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14"/>
      <color theme="1"/>
      <name val="Calibri"/>
      <family val="2"/>
      <scheme val="minor"/>
    </font>
    <font>
      <i/>
      <sz val="10"/>
      <color theme="1"/>
      <name val="Calibri"/>
      <family val="2"/>
      <scheme val="minor"/>
    </font>
    <font>
      <b/>
      <sz val="11"/>
      <color rgb="FFFF0000"/>
      <name val="Calibri"/>
      <family val="2"/>
      <scheme val="minor"/>
    </font>
    <font>
      <b/>
      <sz val="11"/>
      <name val="Calibri"/>
      <family val="2"/>
      <scheme val="minor"/>
    </font>
    <font>
      <sz val="11"/>
      <color theme="5" tint="0.59999389629810485"/>
      <name val="Calibri"/>
      <family val="2"/>
      <scheme val="minor"/>
    </font>
    <font>
      <sz val="11"/>
      <color rgb="FFFF0252"/>
      <name val="Calibri"/>
      <family val="2"/>
      <scheme val="minor"/>
    </font>
    <font>
      <sz val="11"/>
      <color rgb="FF000000"/>
      <name val="Calibri"/>
      <family val="2"/>
      <scheme val="minor"/>
    </font>
    <font>
      <b/>
      <sz val="11"/>
      <color rgb="FFFF0252"/>
      <name val="Calibri"/>
      <family val="2"/>
      <scheme val="minor"/>
    </font>
    <font>
      <vertAlign val="superscript"/>
      <sz val="11"/>
      <color theme="1"/>
      <name val="Calibri"/>
      <family val="2"/>
      <scheme val="minor"/>
    </font>
    <font>
      <vertAlign val="superscript"/>
      <sz val="11"/>
      <color rgb="FF000000"/>
      <name val="Calibri"/>
      <family val="2"/>
      <scheme val="minor"/>
    </font>
    <font>
      <i/>
      <sz val="11"/>
      <color theme="1"/>
      <name val="Calibri"/>
      <family val="2"/>
      <scheme val="minor"/>
    </font>
  </fonts>
  <fills count="7">
    <fill>
      <patternFill patternType="none"/>
    </fill>
    <fill>
      <patternFill patternType="gray125"/>
    </fill>
    <fill>
      <patternFill patternType="solid">
        <fgColor rgb="FFFF9933"/>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3" fillId="4" borderId="0" xfId="0" applyFont="1" applyFill="1"/>
    <xf numFmtId="0" fontId="3" fillId="0" borderId="0" xfId="0" applyFont="1" applyAlignment="1">
      <alignment horizontal="right"/>
    </xf>
    <xf numFmtId="0" fontId="3" fillId="0" borderId="0" xfId="0" applyFont="1"/>
    <xf numFmtId="0" fontId="3" fillId="3" borderId="0" xfId="0" applyFont="1" applyFill="1"/>
    <xf numFmtId="0" fontId="3" fillId="3" borderId="0" xfId="0" applyFont="1" applyFill="1" applyAlignment="1">
      <alignment horizontal="right"/>
    </xf>
    <xf numFmtId="0" fontId="4" fillId="3" borderId="0" xfId="0" applyFont="1" applyFill="1" applyAlignment="1">
      <alignment horizontal="right"/>
    </xf>
    <xf numFmtId="0" fontId="3" fillId="3" borderId="0" xfId="0" applyFont="1" applyFill="1" applyProtection="1">
      <protection locked="0"/>
    </xf>
    <xf numFmtId="165" fontId="3" fillId="3" borderId="0" xfId="0" applyNumberFormat="1" applyFont="1" applyFill="1"/>
    <xf numFmtId="43" fontId="3" fillId="3" borderId="0" xfId="1" applyFont="1" applyFill="1"/>
    <xf numFmtId="9" fontId="3" fillId="3" borderId="0" xfId="2" applyFont="1" applyFill="1"/>
    <xf numFmtId="165" fontId="3" fillId="3" borderId="0" xfId="0" applyNumberFormat="1" applyFont="1" applyFill="1" applyAlignment="1">
      <alignment horizontal="right"/>
    </xf>
    <xf numFmtId="14" fontId="3" fillId="3" borderId="0" xfId="0" applyNumberFormat="1" applyFont="1" applyFill="1" applyAlignment="1">
      <alignment horizontal="right"/>
    </xf>
    <xf numFmtId="0" fontId="3" fillId="0" borderId="0" xfId="0" applyFont="1" applyProtection="1">
      <protection locked="0"/>
    </xf>
    <xf numFmtId="0" fontId="3" fillId="2" borderId="0" xfId="0" applyFont="1" applyFill="1"/>
    <xf numFmtId="0" fontId="5" fillId="3" borderId="0" xfId="0" applyFont="1" applyFill="1"/>
    <xf numFmtId="0" fontId="6" fillId="4" borderId="0" xfId="0" applyFont="1" applyFill="1"/>
    <xf numFmtId="0" fontId="5" fillId="3" borderId="0" xfId="0" applyFont="1" applyFill="1" applyAlignment="1">
      <alignment horizontal="right"/>
    </xf>
    <xf numFmtId="20" fontId="5" fillId="3" borderId="0" xfId="0" applyNumberFormat="1" applyFont="1" applyFill="1"/>
    <xf numFmtId="0" fontId="0" fillId="3" borderId="0" xfId="0" applyFill="1"/>
    <xf numFmtId="0" fontId="2" fillId="3" borderId="0" xfId="0" applyFont="1" applyFill="1" applyAlignment="1">
      <alignment horizontal="right"/>
    </xf>
    <xf numFmtId="166" fontId="0" fillId="0" borderId="2" xfId="0" applyNumberFormat="1" applyBorder="1" applyAlignment="1" applyProtection="1">
      <alignment horizontal="center"/>
      <protection locked="0"/>
    </xf>
    <xf numFmtId="166" fontId="0" fillId="0" borderId="1" xfId="0" applyNumberFormat="1" applyBorder="1" applyAlignment="1" applyProtection="1">
      <alignment horizontal="center"/>
      <protection locked="0"/>
    </xf>
    <xf numFmtId="0" fontId="8" fillId="3" borderId="0" xfId="0" applyFont="1" applyFill="1" applyAlignment="1">
      <alignment horizontal="right"/>
    </xf>
    <xf numFmtId="0" fontId="9" fillId="3" borderId="0" xfId="0" applyFont="1" applyFill="1" applyAlignment="1">
      <alignment horizontal="right"/>
    </xf>
    <xf numFmtId="0" fontId="9" fillId="3" borderId="0" xfId="0" applyFont="1" applyFill="1" applyAlignment="1">
      <alignment horizontal="left"/>
    </xf>
    <xf numFmtId="165" fontId="0" fillId="3" borderId="1" xfId="0" applyNumberFormat="1" applyFill="1" applyBorder="1"/>
    <xf numFmtId="165" fontId="0" fillId="3" borderId="0" xfId="0" applyNumberFormat="1" applyFill="1"/>
    <xf numFmtId="165" fontId="0" fillId="4" borderId="1" xfId="0" applyNumberFormat="1" applyFill="1" applyBorder="1" applyProtection="1">
      <protection locked="0"/>
    </xf>
    <xf numFmtId="165" fontId="10" fillId="3" borderId="9" xfId="0" applyNumberFormat="1" applyFont="1" applyFill="1" applyBorder="1" applyProtection="1">
      <protection locked="0"/>
    </xf>
    <xf numFmtId="20" fontId="0" fillId="0" borderId="1" xfId="0" applyNumberFormat="1" applyBorder="1" applyAlignment="1" applyProtection="1">
      <alignment horizontal="center"/>
      <protection locked="0"/>
    </xf>
    <xf numFmtId="14" fontId="0" fillId="0" borderId="1" xfId="0" applyNumberFormat="1" applyBorder="1" applyProtection="1">
      <protection locked="0"/>
    </xf>
    <xf numFmtId="14" fontId="0" fillId="3" borderId="1" xfId="0" applyNumberFormat="1" applyFill="1" applyBorder="1"/>
    <xf numFmtId="167" fontId="0" fillId="5" borderId="1" xfId="1" applyNumberFormat="1" applyFont="1" applyFill="1" applyBorder="1"/>
    <xf numFmtId="10" fontId="0" fillId="5" borderId="1" xfId="2" applyNumberFormat="1" applyFont="1" applyFill="1" applyBorder="1"/>
    <xf numFmtId="0" fontId="2" fillId="3" borderId="0" xfId="0" applyFont="1" applyFill="1" applyAlignment="1">
      <alignment horizontal="right" vertical="top"/>
    </xf>
    <xf numFmtId="14" fontId="0" fillId="3" borderId="0" xfId="0" applyNumberFormat="1" applyFill="1"/>
    <xf numFmtId="164" fontId="0" fillId="3" borderId="0" xfId="1" applyNumberFormat="1" applyFont="1" applyFill="1" applyProtection="1">
      <protection locked="0"/>
    </xf>
    <xf numFmtId="168" fontId="0" fillId="3" borderId="1" xfId="0" applyNumberFormat="1" applyFill="1" applyBorder="1"/>
    <xf numFmtId="0" fontId="0" fillId="4" borderId="0" xfId="0" applyFill="1"/>
    <xf numFmtId="0" fontId="0" fillId="4" borderId="0" xfId="0" applyFill="1" applyAlignment="1">
      <alignment vertical="center" wrapText="1"/>
    </xf>
    <xf numFmtId="0" fontId="0" fillId="4" borderId="0" xfId="0" applyFill="1" applyAlignment="1">
      <alignment wrapText="1"/>
    </xf>
    <xf numFmtId="0" fontId="2"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0" fillId="3" borderId="0" xfId="0" applyFill="1" applyAlignment="1">
      <alignment horizontal="left" vertical="center" wrapText="1" indent="1"/>
    </xf>
    <xf numFmtId="0" fontId="9" fillId="4" borderId="0" xfId="0" applyFont="1" applyFill="1" applyAlignment="1">
      <alignment horizontal="left" vertical="center" wrapText="1"/>
    </xf>
    <xf numFmtId="0" fontId="2" fillId="6" borderId="0" xfId="0" applyFont="1" applyFill="1" applyAlignment="1">
      <alignment horizontal="left" vertical="center" wrapText="1" indent="1"/>
    </xf>
    <xf numFmtId="0" fontId="11" fillId="6" borderId="0" xfId="0" quotePrefix="1" applyFont="1" applyFill="1" applyAlignment="1">
      <alignment horizontal="left" vertical="center" wrapText="1" indent="2"/>
    </xf>
    <xf numFmtId="0" fontId="12" fillId="6" borderId="0" xfId="0" applyFont="1" applyFill="1" applyAlignment="1">
      <alignment horizontal="center" vertical="center" wrapText="1"/>
    </xf>
    <xf numFmtId="0" fontId="12" fillId="6" borderId="0" xfId="0" applyFont="1" applyFill="1" applyAlignment="1">
      <alignment horizontal="left" vertical="center" wrapText="1" indent="2"/>
    </xf>
    <xf numFmtId="0" fontId="16" fillId="4" borderId="0" xfId="0" applyFont="1" applyFill="1"/>
    <xf numFmtId="9" fontId="3" fillId="3" borderId="0" xfId="0" applyNumberFormat="1" applyFont="1" applyFill="1" applyProtection="1">
      <protection locked="0"/>
    </xf>
    <xf numFmtId="0" fontId="0" fillId="0" borderId="1" xfId="0" applyBorder="1" applyAlignment="1" applyProtection="1">
      <alignment horizontal="center"/>
      <protection locked="0"/>
    </xf>
    <xf numFmtId="0" fontId="2" fillId="3" borderId="0" xfId="0" applyFont="1" applyFill="1" applyAlignment="1">
      <alignment horizontal="center"/>
    </xf>
    <xf numFmtId="0" fontId="5" fillId="3" borderId="0" xfId="0" applyFont="1" applyFill="1" applyAlignment="1">
      <alignment horizontal="center"/>
    </xf>
    <xf numFmtId="0" fontId="7" fillId="3" borderId="0" xfId="0" applyFont="1" applyFill="1" applyAlignment="1">
      <alignment horizontal="center" wrapText="1"/>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8" fillId="3" borderId="0" xfId="0" applyFont="1" applyFill="1" applyAlignment="1">
      <alignment horizontal="left" vertical="center" wrapText="1"/>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3" borderId="0" xfId="0" applyFont="1" applyFill="1" applyAlignment="1">
      <alignment horizontal="center"/>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cellXfs>
  <cellStyles count="3">
    <cellStyle name="Komma" xfId="1" builtinId="3"/>
    <cellStyle name="Procent" xfId="2" builtinId="5"/>
    <cellStyle name="Standaard" xfId="0" builtinId="0"/>
  </cellStyles>
  <dxfs count="3">
    <dxf>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600305</xdr:colOff>
      <xdr:row>0</xdr:row>
      <xdr:rowOff>114300</xdr:rowOff>
    </xdr:from>
    <xdr:to>
      <xdr:col>20</xdr:col>
      <xdr:colOff>0</xdr:colOff>
      <xdr:row>1</xdr:row>
      <xdr:rowOff>186609</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153755" y="114300"/>
          <a:ext cx="1838095" cy="6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6067425</xdr:colOff>
      <xdr:row>0</xdr:row>
      <xdr:rowOff>57150</xdr:rowOff>
    </xdr:from>
    <xdr:to>
      <xdr:col>1</xdr:col>
      <xdr:colOff>7905520</xdr:colOff>
      <xdr:row>1</xdr:row>
      <xdr:rowOff>123744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77025" y="57150"/>
          <a:ext cx="1838095" cy="64761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6"/>
  <sheetViews>
    <sheetView tabSelected="1" zoomScaleNormal="100" workbookViewId="0">
      <selection activeCell="R29" sqref="R29"/>
    </sheetView>
  </sheetViews>
  <sheetFormatPr defaultColWidth="0" defaultRowHeight="0" customHeight="1" zeroHeight="1" x14ac:dyDescent="0.2"/>
  <cols>
    <col min="1" max="1" width="6.42578125" style="4" customWidth="1"/>
    <col min="2" max="2" width="32.7109375" style="4" customWidth="1"/>
    <col min="3" max="7" width="10.5703125" style="4" customWidth="1"/>
    <col min="8" max="8" width="10.5703125" style="3" customWidth="1"/>
    <col min="9" max="9" width="7.85546875" style="3" customWidth="1"/>
    <col min="10" max="10" width="24.140625" style="2" hidden="1" customWidth="1"/>
    <col min="11" max="11" width="12.7109375" style="3" hidden="1" customWidth="1"/>
    <col min="12" max="12" width="3.28515625" style="3" hidden="1" customWidth="1"/>
    <col min="13" max="13" width="5.42578125" style="3" customWidth="1"/>
    <col min="14" max="14" width="10.7109375" style="3" bestFit="1" customWidth="1"/>
    <col min="15" max="15" width="10.7109375" style="13" customWidth="1"/>
    <col min="16" max="16" width="10.5703125" style="13" bestFit="1" customWidth="1"/>
    <col min="17" max="19" width="9.140625" style="13" customWidth="1"/>
    <col min="20" max="20" width="9.140625" style="3" customWidth="1"/>
    <col min="21" max="16384" width="9.140625" style="3" hidden="1"/>
  </cols>
  <sheetData>
    <row r="1" spans="1:20" ht="47.25" customHeight="1" x14ac:dyDescent="0.2">
      <c r="A1" s="1"/>
      <c r="B1" s="2"/>
      <c r="C1" s="1"/>
      <c r="D1" s="1"/>
      <c r="E1" s="1"/>
      <c r="F1" s="1"/>
      <c r="G1" s="1"/>
      <c r="H1" s="1"/>
      <c r="I1" s="1"/>
      <c r="M1" s="1"/>
      <c r="N1" s="1"/>
      <c r="O1" s="1"/>
      <c r="P1" s="1"/>
      <c r="Q1" s="1"/>
      <c r="R1" s="1"/>
      <c r="S1" s="1"/>
    </row>
    <row r="2" spans="1:20" ht="15" customHeight="1" x14ac:dyDescent="0.3">
      <c r="A2" s="1"/>
      <c r="B2" s="1"/>
      <c r="C2" s="16" t="s">
        <v>0</v>
      </c>
      <c r="D2" s="1"/>
      <c r="E2" s="1"/>
      <c r="F2" s="1"/>
      <c r="G2" s="1"/>
      <c r="H2" s="1"/>
      <c r="I2" s="1"/>
      <c r="M2" s="1"/>
      <c r="N2" s="1"/>
      <c r="O2" s="1"/>
      <c r="P2" s="1"/>
      <c r="Q2" s="1"/>
      <c r="R2" s="1"/>
      <c r="S2" s="1"/>
    </row>
    <row r="3" spans="1:20" ht="15" customHeight="1" x14ac:dyDescent="0.25">
      <c r="H3" s="4"/>
      <c r="I3" s="4"/>
      <c r="J3" s="5"/>
      <c r="K3" s="4"/>
      <c r="L3" s="4"/>
      <c r="M3" s="4"/>
      <c r="N3" s="19"/>
      <c r="O3" s="19"/>
      <c r="P3" s="19"/>
      <c r="Q3" s="19"/>
      <c r="R3" s="19"/>
      <c r="S3" s="19"/>
      <c r="T3" s="4"/>
    </row>
    <row r="4" spans="1:20" ht="15" customHeight="1" x14ac:dyDescent="0.25">
      <c r="C4" s="66" t="s">
        <v>45</v>
      </c>
      <c r="D4" s="67"/>
      <c r="E4" s="68"/>
      <c r="G4" s="66" t="s">
        <v>84</v>
      </c>
      <c r="H4" s="67"/>
      <c r="I4" s="68"/>
      <c r="J4" s="5"/>
      <c r="K4" s="4"/>
      <c r="L4" s="4"/>
      <c r="M4" s="4"/>
      <c r="N4" s="19"/>
      <c r="O4" s="19"/>
      <c r="P4" s="19"/>
      <c r="Q4" s="19"/>
      <c r="R4" s="19"/>
      <c r="S4" s="19"/>
      <c r="T4" s="4"/>
    </row>
    <row r="5" spans="1:20" ht="15" customHeight="1" x14ac:dyDescent="0.25">
      <c r="H5" s="4"/>
      <c r="I5" s="4"/>
      <c r="J5" s="5"/>
      <c r="K5" s="4"/>
      <c r="L5" s="4"/>
      <c r="M5" s="4"/>
      <c r="N5" s="19"/>
      <c r="O5" s="19"/>
      <c r="P5" s="19"/>
      <c r="Q5" s="19"/>
      <c r="R5" s="19"/>
      <c r="S5" s="19"/>
      <c r="T5" s="4"/>
    </row>
    <row r="6" spans="1:20" ht="15" customHeight="1" x14ac:dyDescent="0.25">
      <c r="A6" s="19"/>
      <c r="B6" s="20" t="s">
        <v>1</v>
      </c>
      <c r="C6" s="73"/>
      <c r="D6" s="74"/>
      <c r="E6" s="75"/>
      <c r="F6" s="19"/>
      <c r="G6" s="19"/>
      <c r="H6" s="19"/>
      <c r="I6" s="19"/>
      <c r="J6" s="5" t="s">
        <v>2</v>
      </c>
      <c r="K6" s="7">
        <f>IF(G4=$J$38,1,2)</f>
        <v>1</v>
      </c>
      <c r="L6" s="4"/>
      <c r="M6" s="4"/>
      <c r="N6" s="19"/>
      <c r="O6" s="20" t="s">
        <v>3</v>
      </c>
      <c r="P6" s="70"/>
      <c r="Q6" s="71"/>
      <c r="R6" s="72"/>
      <c r="S6" s="19"/>
      <c r="T6" s="4"/>
    </row>
    <row r="7" spans="1:20" ht="15" customHeight="1" x14ac:dyDescent="0.25">
      <c r="A7" s="19"/>
      <c r="B7" s="20" t="s">
        <v>4</v>
      </c>
      <c r="C7" s="21"/>
      <c r="D7" s="19"/>
      <c r="E7" s="19"/>
      <c r="F7" s="19"/>
      <c r="G7" s="19"/>
      <c r="H7" s="19"/>
      <c r="I7" s="19"/>
      <c r="J7" s="5" t="s">
        <v>5</v>
      </c>
      <c r="K7" s="7">
        <f>IF(C4=$J$35,1,2)</f>
        <v>2</v>
      </c>
      <c r="L7" s="4"/>
      <c r="M7" s="4"/>
      <c r="N7" s="19"/>
      <c r="O7" s="20" t="s">
        <v>6</v>
      </c>
      <c r="P7" s="31"/>
      <c r="Q7" s="19"/>
      <c r="R7" s="19"/>
      <c r="S7" s="19"/>
      <c r="T7" s="4"/>
    </row>
    <row r="8" spans="1:20" ht="15" customHeight="1" x14ac:dyDescent="0.25">
      <c r="A8" s="19"/>
      <c r="B8" s="20" t="s">
        <v>7</v>
      </c>
      <c r="C8" s="22"/>
      <c r="D8" s="19"/>
      <c r="E8" s="19"/>
      <c r="F8" s="19"/>
      <c r="G8" s="19"/>
      <c r="H8" s="19"/>
      <c r="I8" s="19"/>
      <c r="J8" s="5"/>
      <c r="K8" s="4"/>
      <c r="L8" s="4"/>
      <c r="M8" s="4"/>
      <c r="N8" s="19"/>
      <c r="O8" s="20" t="s">
        <v>8</v>
      </c>
      <c r="P8" s="52" t="s">
        <v>2</v>
      </c>
      <c r="Q8" s="19"/>
      <c r="R8" s="19"/>
      <c r="S8" s="19"/>
      <c r="T8" s="4"/>
    </row>
    <row r="9" spans="1:20" s="4" customFormat="1" ht="15" customHeight="1" x14ac:dyDescent="0.25">
      <c r="A9" s="19"/>
      <c r="B9" s="20"/>
      <c r="C9" s="19"/>
      <c r="D9" s="19"/>
      <c r="E9" s="19"/>
      <c r="F9" s="19"/>
      <c r="G9" s="19"/>
      <c r="H9" s="19"/>
      <c r="I9" s="19"/>
      <c r="J9" s="5"/>
      <c r="N9" s="19"/>
      <c r="O9" s="19"/>
      <c r="P9" s="19"/>
      <c r="Q9" s="19"/>
      <c r="R9" s="19"/>
      <c r="S9" s="19"/>
      <c r="T9" s="15"/>
    </row>
    <row r="10" spans="1:20" s="4" customFormat="1" ht="15" customHeight="1" x14ac:dyDescent="0.25">
      <c r="A10" s="69" t="str">
        <f>IF(K6=1,"Betaald ouderschapsverlof","Onbetaald ouderschapsverlof")</f>
        <v>Betaald ouderschapsverlof</v>
      </c>
      <c r="B10" s="69"/>
      <c r="C10" s="69"/>
      <c r="D10" s="69"/>
      <c r="E10" s="69"/>
      <c r="F10" s="69"/>
      <c r="G10" s="69"/>
      <c r="H10" s="19"/>
      <c r="I10" s="19"/>
      <c r="J10" s="5"/>
      <c r="N10" s="69" t="str">
        <f>IF(K6=1,"Rooster betaald ouderschapsverlof","Rooster onbetaald ouderschapsverlof")</f>
        <v>Rooster betaald ouderschapsverlof</v>
      </c>
      <c r="O10" s="69"/>
      <c r="P10" s="69"/>
      <c r="Q10" s="69"/>
      <c r="R10" s="69"/>
      <c r="S10" s="69"/>
      <c r="T10" s="15"/>
    </row>
    <row r="11" spans="1:20" s="4" customFormat="1" ht="15" customHeight="1" x14ac:dyDescent="0.25">
      <c r="A11" s="53"/>
      <c r="B11" s="53"/>
      <c r="C11" s="53"/>
      <c r="D11" s="53"/>
      <c r="E11" s="53"/>
      <c r="F11" s="53"/>
      <c r="G11" s="53"/>
      <c r="H11" s="19"/>
      <c r="I11" s="19"/>
      <c r="J11" s="5"/>
      <c r="N11" s="19"/>
      <c r="O11" s="19"/>
      <c r="P11" s="19"/>
      <c r="Q11" s="19"/>
      <c r="R11" s="19"/>
      <c r="S11" s="19"/>
      <c r="T11" s="15"/>
    </row>
    <row r="12" spans="1:20" ht="15" customHeight="1" x14ac:dyDescent="0.25">
      <c r="A12" s="19"/>
      <c r="B12" s="23"/>
      <c r="C12" s="24" t="str">
        <f>IF(K6=2,"Betaald OSV","")</f>
        <v/>
      </c>
      <c r="D12" s="25" t="str">
        <f>IF(K6=2,"Onbetaald OSV","")</f>
        <v/>
      </c>
      <c r="E12" s="19"/>
      <c r="F12" s="19"/>
      <c r="G12" s="19"/>
      <c r="H12" s="19"/>
      <c r="I12" s="19"/>
      <c r="J12" s="5" t="s">
        <v>9</v>
      </c>
      <c r="K12" s="8">
        <v>17.291666666666668</v>
      </c>
      <c r="L12" s="4"/>
      <c r="M12" s="9">
        <f>SUM(M13:M72)</f>
        <v>0</v>
      </c>
      <c r="N12" s="20" t="s">
        <v>10</v>
      </c>
      <c r="O12" s="53" t="s">
        <v>11</v>
      </c>
      <c r="P12" s="53" t="s">
        <v>12</v>
      </c>
      <c r="Q12" s="53" t="s">
        <v>13</v>
      </c>
      <c r="R12" s="53" t="s">
        <v>14</v>
      </c>
      <c r="S12" s="53" t="s">
        <v>15</v>
      </c>
      <c r="T12" s="15"/>
    </row>
    <row r="13" spans="1:20" ht="15" customHeight="1" x14ac:dyDescent="0.25">
      <c r="A13" s="19"/>
      <c r="B13" s="20" t="s">
        <v>16</v>
      </c>
      <c r="C13" s="26">
        <f>IF(K7=1,C8*K12,IF(C8&lt;=50%*C7,C8*K12,C7*K12))</f>
        <v>0</v>
      </c>
      <c r="D13" s="27" t="str">
        <f>IF(K6=1," ",IF(K7=1,C8*K13,IF(C8&lt;=50%*C7,C8*K13,C7*K13)))</f>
        <v xml:space="preserve"> </v>
      </c>
      <c r="E13" s="19" t="s">
        <v>17</v>
      </c>
      <c r="F13" s="19"/>
      <c r="G13" s="19"/>
      <c r="H13" s="19"/>
      <c r="I13" s="19"/>
      <c r="J13" s="5" t="s">
        <v>18</v>
      </c>
      <c r="K13" s="8" t="str">
        <f>IF(K7=1,26.0417,"17,291667")</f>
        <v>17,291667</v>
      </c>
      <c r="L13" s="4"/>
      <c r="M13" s="10" t="str">
        <f>IFERROR((IF(O13="",0,O13*24)+IF(P13="",0,P13*24)+IF(Q13="",0,Q13*24)+IF(R13="",0,R13*24)+IF(S13="",0,S13*24))/$K$17,"")</f>
        <v/>
      </c>
      <c r="N13" s="36" t="str">
        <f>IF(C21="","",C21-WEEKDAY(C21)+2)</f>
        <v/>
      </c>
      <c r="O13" s="37" t="str">
        <f t="shared" ref="O13" si="0">IFERROR(IF(N13&gt;$C$21-1,IF(N13&lt;IF($C$23="",$C$22,$C$23)+1,IF($C$19=0,"",$C$19),""),""),"")</f>
        <v/>
      </c>
      <c r="P13" s="37" t="str">
        <f t="shared" ref="P13" si="1">IFERROR(IF(N13+1&gt;$C$21-1,IF(N13+1&lt;IF($C$23="",$C$22,$C$23)+1,IF($D$19=0,"",$D$19),""),""),"")</f>
        <v/>
      </c>
      <c r="Q13" s="37" t="str">
        <f t="shared" ref="Q13" si="2">IFERROR(IF(N13+2&gt;$C$21-1,IF(N13+2&lt;IF($C$23="",$C$22,$C$23)+1,IF($E$19=0,"",$E$19),""),""),"")</f>
        <v/>
      </c>
      <c r="R13" s="37" t="str">
        <f t="shared" ref="R13" si="3">IFERROR(IF(N13+3&gt;$C$21-1,IF(N13+3&lt;IF($C$23="",$C$22,$C$23)+1,IF($F$19=0,"",$F$19),""),""),"")</f>
        <v/>
      </c>
      <c r="S13" s="37" t="str">
        <f t="shared" ref="S13" si="4">IFERROR(IF(N13+4&gt;$C$21-1,IF(N13+4&lt;IF($C$23="",$C$22,$C$23)+1,IF($G$19=0,"",$G$19),""),""),"")</f>
        <v/>
      </c>
      <c r="T13" s="15"/>
    </row>
    <row r="14" spans="1:20" ht="15" customHeight="1" x14ac:dyDescent="0.25">
      <c r="A14" s="19"/>
      <c r="B14" s="20" t="s">
        <v>19</v>
      </c>
      <c r="C14" s="28">
        <v>0</v>
      </c>
      <c r="D14" s="29">
        <v>0</v>
      </c>
      <c r="E14" s="19" t="s">
        <v>17</v>
      </c>
      <c r="F14" s="19"/>
      <c r="G14" s="19"/>
      <c r="H14" s="19"/>
      <c r="I14" s="19"/>
      <c r="J14" s="5"/>
      <c r="K14" s="4"/>
      <c r="L14" s="4"/>
      <c r="M14" s="10" t="str">
        <f t="shared" ref="M14:M72" si="5">IFERROR((IF(O14="",0,O14*24)+IF(P14="",0,P14*24)+IF(Q14="",0,Q14*24)+IF(R14="",0,R14*24)+IF(S14="",0,S14*24))/$K$17,"")</f>
        <v/>
      </c>
      <c r="N14" s="36" t="str">
        <f t="shared" ref="N14:N45" si="6">IF($C$23="",IFERROR(IF((+N13+7)&gt;$C$22,"",N13+7),""),IFERROR(IF((+N13+7)&gt;$C$23,"",N13+7),""))</f>
        <v/>
      </c>
      <c r="O14" s="37" t="str">
        <f t="shared" ref="O14:O77" si="7">IFERROR(IF(N14&gt;$C$21-1,IF(N14&lt;IF($C$23="",$C$22,$C$23)+1,IF($C$19=0,"",$C$19),""),""),"")</f>
        <v/>
      </c>
      <c r="P14" s="37" t="str">
        <f t="shared" ref="P14:P77" si="8">IFERROR(IF(N14+1&gt;$C$21-1,IF(N14+1&lt;IF($C$23="",$C$22,$C$23)+1,IF($D$19=0,"",$D$19),""),""),"")</f>
        <v/>
      </c>
      <c r="Q14" s="37" t="str">
        <f t="shared" ref="Q14:Q77" si="9">IFERROR(IF(N14+2&gt;$C$21-1,IF(N14+2&lt;IF($C$23="",$C$22,$C$23)+1,IF($E$19=0,"",$E$19),""),""),"")</f>
        <v/>
      </c>
      <c r="R14" s="37" t="str">
        <f t="shared" ref="R14:R77" si="10">IFERROR(IF(N14+3&gt;$C$21-1,IF(N14+3&lt;IF($C$23="",$C$22,$C$23)+1,IF($F$19=0,"",$F$19),""),""),"")</f>
        <v/>
      </c>
      <c r="S14" s="37" t="str">
        <f t="shared" ref="S14:S77" si="11">IFERROR(IF(N14+4&gt;$C$21-1,IF(N14+4&lt;IF($C$23="",$C$22,$C$23)+1,IF($G$19=0,"",$G$19),""),""),"")</f>
        <v/>
      </c>
      <c r="T14" s="15"/>
    </row>
    <row r="15" spans="1:20" ht="15" customHeight="1" x14ac:dyDescent="0.25">
      <c r="A15" s="19"/>
      <c r="B15" s="20" t="s">
        <v>20</v>
      </c>
      <c r="C15" s="28">
        <v>0</v>
      </c>
      <c r="D15" s="29">
        <v>0</v>
      </c>
      <c r="E15" s="19" t="s">
        <v>17</v>
      </c>
      <c r="F15" s="19"/>
      <c r="G15" s="19"/>
      <c r="H15" s="19"/>
      <c r="I15" s="19"/>
      <c r="J15" s="5"/>
      <c r="K15" s="4"/>
      <c r="L15" s="4"/>
      <c r="M15" s="10" t="str">
        <f t="shared" si="5"/>
        <v/>
      </c>
      <c r="N15" s="36" t="str">
        <f t="shared" si="6"/>
        <v/>
      </c>
      <c r="O15" s="37" t="str">
        <f t="shared" si="7"/>
        <v/>
      </c>
      <c r="P15" s="37" t="str">
        <f t="shared" si="8"/>
        <v/>
      </c>
      <c r="Q15" s="37" t="str">
        <f t="shared" si="9"/>
        <v/>
      </c>
      <c r="R15" s="37" t="str">
        <f t="shared" si="10"/>
        <v/>
      </c>
      <c r="S15" s="37" t="str">
        <f t="shared" si="11"/>
        <v/>
      </c>
      <c r="T15" s="15"/>
    </row>
    <row r="16" spans="1:20" ht="15" customHeight="1" x14ac:dyDescent="0.25">
      <c r="A16" s="19"/>
      <c r="B16" s="20" t="s">
        <v>21</v>
      </c>
      <c r="C16" s="26">
        <f>+C13-C14+C15</f>
        <v>0</v>
      </c>
      <c r="D16" s="27" t="str">
        <f>IF(K6=2,+D13-D14+D15,"")</f>
        <v/>
      </c>
      <c r="E16" s="19" t="s">
        <v>17</v>
      </c>
      <c r="F16" s="19"/>
      <c r="G16" s="19"/>
      <c r="H16" s="19"/>
      <c r="I16" s="19"/>
      <c r="J16" s="6"/>
      <c r="K16" s="4"/>
      <c r="L16" s="4"/>
      <c r="M16" s="10" t="str">
        <f t="shared" si="5"/>
        <v/>
      </c>
      <c r="N16" s="36" t="str">
        <f t="shared" si="6"/>
        <v/>
      </c>
      <c r="O16" s="37" t="str">
        <f t="shared" si="7"/>
        <v/>
      </c>
      <c r="P16" s="37" t="str">
        <f t="shared" si="8"/>
        <v/>
      </c>
      <c r="Q16" s="37" t="str">
        <f t="shared" si="9"/>
        <v/>
      </c>
      <c r="R16" s="37" t="str">
        <f t="shared" si="10"/>
        <v/>
      </c>
      <c r="S16" s="37" t="str">
        <f t="shared" si="11"/>
        <v/>
      </c>
      <c r="T16" s="15"/>
    </row>
    <row r="17" spans="1:20" ht="15" customHeight="1" x14ac:dyDescent="0.25">
      <c r="A17" s="19"/>
      <c r="B17" s="19"/>
      <c r="C17" s="19"/>
      <c r="D17" s="19"/>
      <c r="E17" s="19"/>
      <c r="F17" s="19"/>
      <c r="G17" s="19"/>
      <c r="H17" s="19"/>
      <c r="I17" s="19"/>
      <c r="J17" s="11" t="s">
        <v>22</v>
      </c>
      <c r="K17" s="9">
        <f>+H19*24</f>
        <v>0</v>
      </c>
      <c r="L17" s="4"/>
      <c r="M17" s="10" t="str">
        <f t="shared" si="5"/>
        <v/>
      </c>
      <c r="N17" s="36" t="str">
        <f t="shared" si="6"/>
        <v/>
      </c>
      <c r="O17" s="37" t="str">
        <f t="shared" si="7"/>
        <v/>
      </c>
      <c r="P17" s="37" t="str">
        <f t="shared" si="8"/>
        <v/>
      </c>
      <c r="Q17" s="37" t="str">
        <f t="shared" si="9"/>
        <v/>
      </c>
      <c r="R17" s="37" t="str">
        <f t="shared" si="10"/>
        <v/>
      </c>
      <c r="S17" s="37" t="str">
        <f t="shared" si="11"/>
        <v/>
      </c>
      <c r="T17" s="15"/>
    </row>
    <row r="18" spans="1:20" s="4" customFormat="1" ht="15" customHeight="1" x14ac:dyDescent="0.25">
      <c r="A18" s="19"/>
      <c r="B18" s="19"/>
      <c r="C18" s="53" t="s">
        <v>11</v>
      </c>
      <c r="D18" s="53" t="s">
        <v>12</v>
      </c>
      <c r="E18" s="53" t="s">
        <v>13</v>
      </c>
      <c r="F18" s="53" t="s">
        <v>14</v>
      </c>
      <c r="G18" s="53" t="s">
        <v>15</v>
      </c>
      <c r="H18" s="53" t="s">
        <v>23</v>
      </c>
      <c r="I18" s="19"/>
      <c r="J18" s="5"/>
      <c r="K18" s="9" t="e">
        <f>ROUNDDOWN(IF(K6=1,C16,D16)/H19,0)</f>
        <v>#DIV/0!</v>
      </c>
      <c r="L18" s="4" t="s">
        <v>24</v>
      </c>
      <c r="M18" s="10" t="str">
        <f t="shared" si="5"/>
        <v/>
      </c>
      <c r="N18" s="36" t="str">
        <f t="shared" si="6"/>
        <v/>
      </c>
      <c r="O18" s="37" t="str">
        <f t="shared" si="7"/>
        <v/>
      </c>
      <c r="P18" s="37" t="str">
        <f t="shared" si="8"/>
        <v/>
      </c>
      <c r="Q18" s="37" t="str">
        <f t="shared" si="9"/>
        <v/>
      </c>
      <c r="R18" s="37" t="str">
        <f t="shared" si="10"/>
        <v/>
      </c>
      <c r="S18" s="37" t="str">
        <f t="shared" si="11"/>
        <v/>
      </c>
      <c r="T18" s="15"/>
    </row>
    <row r="19" spans="1:20" ht="15" customHeight="1" x14ac:dyDescent="0.25">
      <c r="A19" s="19"/>
      <c r="B19" s="20" t="s">
        <v>25</v>
      </c>
      <c r="C19" s="30">
        <v>0</v>
      </c>
      <c r="D19" s="30">
        <v>0</v>
      </c>
      <c r="E19" s="30">
        <v>0</v>
      </c>
      <c r="F19" s="30">
        <v>0</v>
      </c>
      <c r="G19" s="30">
        <v>0</v>
      </c>
      <c r="H19" s="38">
        <f>SUM(C19:G19)</f>
        <v>0</v>
      </c>
      <c r="I19" s="19"/>
      <c r="J19" s="5" t="s">
        <v>26</v>
      </c>
      <c r="K19" s="9">
        <f>COUNT(N13:N71)</f>
        <v>0</v>
      </c>
      <c r="L19" s="4" t="s">
        <v>24</v>
      </c>
      <c r="M19" s="10" t="str">
        <f t="shared" si="5"/>
        <v/>
      </c>
      <c r="N19" s="36" t="str">
        <f t="shared" si="6"/>
        <v/>
      </c>
      <c r="O19" s="37" t="str">
        <f t="shared" si="7"/>
        <v/>
      </c>
      <c r="P19" s="37" t="str">
        <f t="shared" si="8"/>
        <v/>
      </c>
      <c r="Q19" s="37" t="str">
        <f t="shared" si="9"/>
        <v/>
      </c>
      <c r="R19" s="37" t="str">
        <f t="shared" si="10"/>
        <v/>
      </c>
      <c r="S19" s="37" t="str">
        <f t="shared" si="11"/>
        <v/>
      </c>
      <c r="T19" s="15"/>
    </row>
    <row r="20" spans="1:20" ht="15" customHeight="1" x14ac:dyDescent="0.25">
      <c r="A20" s="19"/>
      <c r="B20" s="19"/>
      <c r="C20" s="19"/>
      <c r="D20" s="19"/>
      <c r="E20" s="19"/>
      <c r="F20" s="19"/>
      <c r="G20" s="19"/>
      <c r="H20" s="19"/>
      <c r="I20" s="19"/>
      <c r="J20" s="5" t="s">
        <v>27</v>
      </c>
      <c r="K20" s="9" t="e">
        <f>ROUNDDOWN(+K24*24/K17,0)</f>
        <v>#VALUE!</v>
      </c>
      <c r="L20" s="4" t="s">
        <v>24</v>
      </c>
      <c r="M20" s="10" t="str">
        <f t="shared" si="5"/>
        <v/>
      </c>
      <c r="N20" s="36" t="str">
        <f t="shared" si="6"/>
        <v/>
      </c>
      <c r="O20" s="37" t="str">
        <f t="shared" si="7"/>
        <v/>
      </c>
      <c r="P20" s="37" t="str">
        <f t="shared" si="8"/>
        <v/>
      </c>
      <c r="Q20" s="37" t="str">
        <f t="shared" si="9"/>
        <v/>
      </c>
      <c r="R20" s="37" t="str">
        <f t="shared" si="10"/>
        <v/>
      </c>
      <c r="S20" s="37" t="str">
        <f t="shared" si="11"/>
        <v/>
      </c>
      <c r="T20" s="15"/>
    </row>
    <row r="21" spans="1:20" ht="15" customHeight="1" x14ac:dyDescent="0.25">
      <c r="A21" s="19"/>
      <c r="B21" s="20" t="s">
        <v>28</v>
      </c>
      <c r="C21" s="31"/>
      <c r="D21" s="19"/>
      <c r="E21" s="19"/>
      <c r="F21" s="19"/>
      <c r="G21" s="19"/>
      <c r="H21" s="19"/>
      <c r="I21" s="19"/>
      <c r="J21" s="5" t="s">
        <v>29</v>
      </c>
      <c r="K21" s="9">
        <f>+(C23-C21+1)/7</f>
        <v>0.14285714285714285</v>
      </c>
      <c r="L21" s="4" t="s">
        <v>24</v>
      </c>
      <c r="M21" s="10" t="str">
        <f t="shared" si="5"/>
        <v/>
      </c>
      <c r="N21" s="36" t="str">
        <f t="shared" si="6"/>
        <v/>
      </c>
      <c r="O21" s="37" t="str">
        <f t="shared" si="7"/>
        <v/>
      </c>
      <c r="P21" s="37" t="str">
        <f t="shared" si="8"/>
        <v/>
      </c>
      <c r="Q21" s="37" t="str">
        <f t="shared" si="9"/>
        <v/>
      </c>
      <c r="R21" s="37" t="str">
        <f t="shared" si="10"/>
        <v/>
      </c>
      <c r="S21" s="37" t="str">
        <f t="shared" si="11"/>
        <v/>
      </c>
      <c r="T21" s="15"/>
    </row>
    <row r="22" spans="1:20" ht="15" customHeight="1" x14ac:dyDescent="0.25">
      <c r="A22" s="19"/>
      <c r="B22" s="20" t="s">
        <v>30</v>
      </c>
      <c r="C22" s="32" t="str">
        <f>IF(C21="","",IFERROR(IF(C23="",C21-1+(K18*7),C21-1+((K19+K20)*7)),""))</f>
        <v/>
      </c>
      <c r="D22" s="19"/>
      <c r="E22" s="19"/>
      <c r="F22" s="19"/>
      <c r="G22" s="19"/>
      <c r="H22" s="19"/>
      <c r="I22" s="19"/>
      <c r="J22" s="5" t="s">
        <v>31</v>
      </c>
      <c r="K22" s="9">
        <f>((DAY(EOMONTH(C21,0))-DAY(C21))/DAY(EOMONTH(C21,0)))+((MONTH(C23)-MONTH(C21))+((YEAR(C23)-YEAR(C21))*12)-1)+((DAY(C23)+1)/DAY(EOMONTH(C23,0)))</f>
        <v>3.2258064516129031E-2</v>
      </c>
      <c r="L22" s="4"/>
      <c r="M22" s="10" t="str">
        <f t="shared" si="5"/>
        <v/>
      </c>
      <c r="N22" s="36" t="str">
        <f t="shared" si="6"/>
        <v/>
      </c>
      <c r="O22" s="37" t="str">
        <f t="shared" si="7"/>
        <v/>
      </c>
      <c r="P22" s="37" t="str">
        <f t="shared" si="8"/>
        <v/>
      </c>
      <c r="Q22" s="37" t="str">
        <f t="shared" si="9"/>
        <v/>
      </c>
      <c r="R22" s="37" t="str">
        <f t="shared" si="10"/>
        <v/>
      </c>
      <c r="S22" s="37" t="str">
        <f t="shared" si="11"/>
        <v/>
      </c>
      <c r="T22" s="15"/>
    </row>
    <row r="23" spans="1:20" ht="15" customHeight="1" x14ac:dyDescent="0.25">
      <c r="A23" s="19"/>
      <c r="B23" s="20" t="s">
        <v>32</v>
      </c>
      <c r="C23" s="31"/>
      <c r="D23" s="19"/>
      <c r="E23" s="19"/>
      <c r="F23" s="19"/>
      <c r="G23" s="19"/>
      <c r="H23" s="19"/>
      <c r="I23" s="19"/>
      <c r="J23" s="5" t="s">
        <v>33</v>
      </c>
      <c r="K23" s="4" t="e">
        <f>+C25*24</f>
        <v>#VALUE!</v>
      </c>
      <c r="L23" s="4"/>
      <c r="M23" s="10" t="str">
        <f t="shared" si="5"/>
        <v/>
      </c>
      <c r="N23" s="36" t="str">
        <f t="shared" si="6"/>
        <v/>
      </c>
      <c r="O23" s="37" t="str">
        <f t="shared" si="7"/>
        <v/>
      </c>
      <c r="P23" s="37" t="str">
        <f t="shared" si="8"/>
        <v/>
      </c>
      <c r="Q23" s="37" t="str">
        <f t="shared" si="9"/>
        <v/>
      </c>
      <c r="R23" s="37" t="str">
        <f t="shared" si="10"/>
        <v/>
      </c>
      <c r="S23" s="37" t="str">
        <f t="shared" si="11"/>
        <v/>
      </c>
      <c r="T23" s="15"/>
    </row>
    <row r="24" spans="1:20" ht="15" customHeight="1" x14ac:dyDescent="0.25">
      <c r="A24" s="19"/>
      <c r="B24" s="20"/>
      <c r="C24" s="20"/>
      <c r="D24" s="20"/>
      <c r="E24" s="19"/>
      <c r="F24" s="19"/>
      <c r="G24" s="19"/>
      <c r="H24" s="19"/>
      <c r="I24" s="19"/>
      <c r="J24" s="5" t="s">
        <v>34</v>
      </c>
      <c r="K24" s="9" t="e">
        <f>IF(K6=1,C16,D16)-C25</f>
        <v>#VALUE!</v>
      </c>
      <c r="L24" s="4"/>
      <c r="M24" s="10" t="str">
        <f t="shared" si="5"/>
        <v/>
      </c>
      <c r="N24" s="36" t="str">
        <f t="shared" si="6"/>
        <v/>
      </c>
      <c r="O24" s="37" t="str">
        <f t="shared" si="7"/>
        <v/>
      </c>
      <c r="P24" s="37" t="str">
        <f t="shared" si="8"/>
        <v/>
      </c>
      <c r="Q24" s="37" t="str">
        <f t="shared" si="9"/>
        <v/>
      </c>
      <c r="R24" s="37" t="str">
        <f t="shared" si="10"/>
        <v/>
      </c>
      <c r="S24" s="37" t="str">
        <f t="shared" si="11"/>
        <v/>
      </c>
      <c r="T24" s="15"/>
    </row>
    <row r="25" spans="1:20" ht="15" customHeight="1" x14ac:dyDescent="0.25">
      <c r="A25" s="19"/>
      <c r="B25" s="20" t="s">
        <v>35</v>
      </c>
      <c r="C25" s="26" t="str">
        <f>IF(SUM(O13:S402)=0,"",SUM(O13:S402))</f>
        <v/>
      </c>
      <c r="D25" s="65" t="str">
        <f>IFERROR(IF(K24&lt;0,"Corrigeer het teveel opgenomen verlof door het rooster aan te passen of de einddatum te verleggen. Berekening percentage nu niet correct", " uur"),"")</f>
        <v/>
      </c>
      <c r="E25" s="65"/>
      <c r="F25" s="65"/>
      <c r="G25" s="65"/>
      <c r="H25" s="65"/>
      <c r="I25" s="65"/>
      <c r="J25" s="5"/>
      <c r="K25" s="4"/>
      <c r="L25" s="4"/>
      <c r="M25" s="10" t="str">
        <f t="shared" si="5"/>
        <v/>
      </c>
      <c r="N25" s="36" t="str">
        <f t="shared" si="6"/>
        <v/>
      </c>
      <c r="O25" s="37" t="str">
        <f t="shared" si="7"/>
        <v/>
      </c>
      <c r="P25" s="37" t="str">
        <f t="shared" si="8"/>
        <v/>
      </c>
      <c r="Q25" s="37" t="str">
        <f t="shared" si="9"/>
        <v/>
      </c>
      <c r="R25" s="37" t="str">
        <f t="shared" si="10"/>
        <v/>
      </c>
      <c r="S25" s="37" t="str">
        <f t="shared" si="11"/>
        <v/>
      </c>
      <c r="T25" s="15"/>
    </row>
    <row r="26" spans="1:20" ht="15" customHeight="1" x14ac:dyDescent="0.25">
      <c r="A26" s="19"/>
      <c r="B26" s="20" t="str">
        <f>IFERROR(IF(K24&lt;0,"Teveel ingezet verlof ","Nog in te zetten verlof "),"")</f>
        <v/>
      </c>
      <c r="C26" s="26" t="str">
        <f>IFERROR(IF(K24&lt;0,-K24,K24),"")</f>
        <v/>
      </c>
      <c r="D26" s="65"/>
      <c r="E26" s="65"/>
      <c r="F26" s="65"/>
      <c r="G26" s="65"/>
      <c r="H26" s="65"/>
      <c r="I26" s="65"/>
      <c r="J26" s="5" t="s">
        <v>36</v>
      </c>
      <c r="K26" s="9">
        <f>+C28*24</f>
        <v>40</v>
      </c>
      <c r="L26" s="4"/>
      <c r="M26" s="10" t="str">
        <f t="shared" si="5"/>
        <v/>
      </c>
      <c r="N26" s="36" t="str">
        <f t="shared" si="6"/>
        <v/>
      </c>
      <c r="O26" s="37" t="str">
        <f t="shared" si="7"/>
        <v/>
      </c>
      <c r="P26" s="37" t="str">
        <f t="shared" si="8"/>
        <v/>
      </c>
      <c r="Q26" s="37" t="str">
        <f t="shared" si="9"/>
        <v/>
      </c>
      <c r="R26" s="37" t="str">
        <f t="shared" si="10"/>
        <v/>
      </c>
      <c r="S26" s="37" t="str">
        <f t="shared" si="11"/>
        <v/>
      </c>
      <c r="T26" s="15"/>
    </row>
    <row r="27" spans="1:20" ht="15" customHeight="1" x14ac:dyDescent="0.25">
      <c r="A27" s="19"/>
      <c r="B27" s="19"/>
      <c r="C27" s="19"/>
      <c r="D27" s="65"/>
      <c r="E27" s="65"/>
      <c r="F27" s="65"/>
      <c r="G27" s="65"/>
      <c r="H27" s="65"/>
      <c r="I27" s="65"/>
      <c r="J27" s="5"/>
      <c r="K27" s="4"/>
      <c r="L27" s="4"/>
      <c r="M27" s="10" t="str">
        <f t="shared" si="5"/>
        <v/>
      </c>
      <c r="N27" s="36" t="str">
        <f t="shared" si="6"/>
        <v/>
      </c>
      <c r="O27" s="37" t="str">
        <f t="shared" si="7"/>
        <v/>
      </c>
      <c r="P27" s="37" t="str">
        <f t="shared" si="8"/>
        <v/>
      </c>
      <c r="Q27" s="37" t="str">
        <f t="shared" si="9"/>
        <v/>
      </c>
      <c r="R27" s="37" t="str">
        <f t="shared" si="10"/>
        <v/>
      </c>
      <c r="S27" s="37" t="str">
        <f t="shared" si="11"/>
        <v/>
      </c>
      <c r="T27" s="15"/>
    </row>
    <row r="28" spans="1:20" ht="15" customHeight="1" x14ac:dyDescent="0.25">
      <c r="A28" s="19"/>
      <c r="B28" s="20" t="s">
        <v>37</v>
      </c>
      <c r="C28" s="28">
        <v>1.6666666666666667</v>
      </c>
      <c r="D28" s="19" t="s">
        <v>38</v>
      </c>
      <c r="E28" s="19"/>
      <c r="F28" s="19"/>
      <c r="G28" s="19"/>
      <c r="H28" s="19"/>
      <c r="I28" s="19"/>
      <c r="J28" s="5" t="s">
        <v>39</v>
      </c>
      <c r="K28" s="51">
        <f>IF(AND(K6=1,P8="ja"),25%,IF(AND(K6=1,P8="nee"),45%,100%))</f>
        <v>0.25</v>
      </c>
      <c r="L28" s="4"/>
      <c r="M28" s="10" t="str">
        <f t="shared" si="5"/>
        <v/>
      </c>
      <c r="N28" s="36" t="str">
        <f t="shared" si="6"/>
        <v/>
      </c>
      <c r="O28" s="37" t="str">
        <f t="shared" si="7"/>
        <v/>
      </c>
      <c r="P28" s="37" t="str">
        <f t="shared" si="8"/>
        <v/>
      </c>
      <c r="Q28" s="37" t="str">
        <f t="shared" si="9"/>
        <v/>
      </c>
      <c r="R28" s="37" t="str">
        <f t="shared" si="10"/>
        <v/>
      </c>
      <c r="S28" s="37" t="str">
        <f t="shared" si="11"/>
        <v/>
      </c>
      <c r="T28" s="15"/>
    </row>
    <row r="29" spans="1:20" ht="15" customHeight="1" x14ac:dyDescent="0.25">
      <c r="A29" s="19"/>
      <c r="B29" s="20" t="s">
        <v>40</v>
      </c>
      <c r="C29" s="33">
        <f>+K17/K26</f>
        <v>0</v>
      </c>
      <c r="D29" s="19"/>
      <c r="E29" s="19"/>
      <c r="F29" s="19"/>
      <c r="G29" s="19"/>
      <c r="H29" s="19"/>
      <c r="I29" s="19"/>
      <c r="J29" s="5"/>
      <c r="K29" s="4"/>
      <c r="L29" s="4"/>
      <c r="M29" s="10" t="str">
        <f t="shared" si="5"/>
        <v/>
      </c>
      <c r="N29" s="36" t="str">
        <f t="shared" si="6"/>
        <v/>
      </c>
      <c r="O29" s="37" t="str">
        <f t="shared" si="7"/>
        <v/>
      </c>
      <c r="P29" s="37" t="str">
        <f t="shared" si="8"/>
        <v/>
      </c>
      <c r="Q29" s="37" t="str">
        <f t="shared" si="9"/>
        <v/>
      </c>
      <c r="R29" s="37" t="str">
        <f t="shared" si="10"/>
        <v/>
      </c>
      <c r="S29" s="37" t="str">
        <f t="shared" si="11"/>
        <v/>
      </c>
      <c r="T29" s="15"/>
    </row>
    <row r="30" spans="1:20" ht="15" customHeight="1" x14ac:dyDescent="0.25">
      <c r="A30" s="19"/>
      <c r="B30" s="20" t="s">
        <v>41</v>
      </c>
      <c r="C30" s="34" t="str">
        <f>IF(C23="","",IFERROR(((K23/(IF(K6=1,415,625)*C8))*(IF(K6=1,(3*K28),4.5207)/K22))/C29*C8,""))</f>
        <v/>
      </c>
      <c r="D30" s="19"/>
      <c r="E30" s="19"/>
      <c r="F30" s="19"/>
      <c r="G30" s="19"/>
      <c r="H30" s="19"/>
      <c r="I30" s="19"/>
      <c r="J30" s="5"/>
      <c r="K30" s="4"/>
      <c r="L30" s="4"/>
      <c r="M30" s="10" t="str">
        <f t="shared" si="5"/>
        <v/>
      </c>
      <c r="N30" s="36" t="str">
        <f t="shared" si="6"/>
        <v/>
      </c>
      <c r="O30" s="37" t="str">
        <f t="shared" si="7"/>
        <v/>
      </c>
      <c r="P30" s="37" t="str">
        <f t="shared" si="8"/>
        <v/>
      </c>
      <c r="Q30" s="37" t="str">
        <f t="shared" si="9"/>
        <v/>
      </c>
      <c r="R30" s="37" t="str">
        <f t="shared" si="10"/>
        <v/>
      </c>
      <c r="S30" s="37" t="str">
        <f t="shared" si="11"/>
        <v/>
      </c>
      <c r="T30" s="15"/>
    </row>
    <row r="31" spans="1:20" ht="15" customHeight="1" x14ac:dyDescent="0.25">
      <c r="A31" s="19"/>
      <c r="B31" s="20" t="s">
        <v>42</v>
      </c>
      <c r="C31" s="33" t="str">
        <f>IFERROR(ROUND(+C30,4),"")</f>
        <v/>
      </c>
      <c r="D31" s="19"/>
      <c r="E31" s="19"/>
      <c r="F31" s="19"/>
      <c r="G31" s="19"/>
      <c r="H31" s="19"/>
      <c r="I31" s="19"/>
      <c r="J31" s="5"/>
      <c r="K31" s="4"/>
      <c r="L31" s="4"/>
      <c r="M31" s="10" t="str">
        <f t="shared" si="5"/>
        <v/>
      </c>
      <c r="N31" s="36" t="str">
        <f t="shared" si="6"/>
        <v/>
      </c>
      <c r="O31" s="37" t="str">
        <f t="shared" si="7"/>
        <v/>
      </c>
      <c r="P31" s="37" t="str">
        <f t="shared" si="8"/>
        <v/>
      </c>
      <c r="Q31" s="37" t="str">
        <f t="shared" si="9"/>
        <v/>
      </c>
      <c r="R31" s="37" t="str">
        <f t="shared" si="10"/>
        <v/>
      </c>
      <c r="S31" s="37" t="str">
        <f t="shared" si="11"/>
        <v/>
      </c>
      <c r="T31" s="15"/>
    </row>
    <row r="32" spans="1:20" ht="15" customHeight="1" x14ac:dyDescent="0.25">
      <c r="A32" s="19"/>
      <c r="B32" s="19"/>
      <c r="C32" s="19"/>
      <c r="D32" s="19"/>
      <c r="E32" s="19"/>
      <c r="F32" s="19"/>
      <c r="G32" s="19"/>
      <c r="H32" s="19"/>
      <c r="I32" s="19"/>
      <c r="J32" s="5"/>
      <c r="K32" s="4"/>
      <c r="L32" s="4"/>
      <c r="M32" s="10" t="str">
        <f t="shared" si="5"/>
        <v/>
      </c>
      <c r="N32" s="36" t="str">
        <f t="shared" si="6"/>
        <v/>
      </c>
      <c r="O32" s="37" t="str">
        <f t="shared" si="7"/>
        <v/>
      </c>
      <c r="P32" s="37" t="str">
        <f t="shared" si="8"/>
        <v/>
      </c>
      <c r="Q32" s="37" t="str">
        <f t="shared" si="9"/>
        <v/>
      </c>
      <c r="R32" s="37" t="str">
        <f t="shared" si="10"/>
        <v/>
      </c>
      <c r="S32" s="37" t="str">
        <f t="shared" si="11"/>
        <v/>
      </c>
      <c r="T32" s="15"/>
    </row>
    <row r="33" spans="1:20" ht="15" customHeight="1" x14ac:dyDescent="0.25">
      <c r="A33" s="19"/>
      <c r="B33" s="35" t="s">
        <v>43</v>
      </c>
      <c r="C33" s="56"/>
      <c r="D33" s="57"/>
      <c r="E33" s="57"/>
      <c r="F33" s="57"/>
      <c r="G33" s="58"/>
      <c r="H33" s="19"/>
      <c r="I33" s="19"/>
      <c r="J33" s="5"/>
      <c r="K33" s="4"/>
      <c r="L33" s="4"/>
      <c r="M33" s="10" t="str">
        <f t="shared" si="5"/>
        <v/>
      </c>
      <c r="N33" s="36" t="str">
        <f t="shared" si="6"/>
        <v/>
      </c>
      <c r="O33" s="37" t="str">
        <f t="shared" si="7"/>
        <v/>
      </c>
      <c r="P33" s="37" t="str">
        <f t="shared" si="8"/>
        <v/>
      </c>
      <c r="Q33" s="37" t="str">
        <f t="shared" si="9"/>
        <v/>
      </c>
      <c r="R33" s="37" t="str">
        <f t="shared" si="10"/>
        <v/>
      </c>
      <c r="S33" s="37" t="str">
        <f t="shared" si="11"/>
        <v/>
      </c>
      <c r="T33" s="15"/>
    </row>
    <row r="34" spans="1:20" ht="15" customHeight="1" x14ac:dyDescent="0.25">
      <c r="A34" s="19"/>
      <c r="B34" s="20"/>
      <c r="C34" s="59"/>
      <c r="D34" s="60"/>
      <c r="E34" s="60"/>
      <c r="F34" s="60"/>
      <c r="G34" s="61"/>
      <c r="H34" s="19"/>
      <c r="I34" s="19"/>
      <c r="J34" s="5"/>
      <c r="K34" s="4"/>
      <c r="L34" s="4"/>
      <c r="M34" s="10" t="str">
        <f t="shared" si="5"/>
        <v/>
      </c>
      <c r="N34" s="36" t="str">
        <f t="shared" si="6"/>
        <v/>
      </c>
      <c r="O34" s="37" t="str">
        <f t="shared" si="7"/>
        <v/>
      </c>
      <c r="P34" s="37" t="str">
        <f t="shared" si="8"/>
        <v/>
      </c>
      <c r="Q34" s="37" t="str">
        <f t="shared" si="9"/>
        <v/>
      </c>
      <c r="R34" s="37" t="str">
        <f t="shared" si="10"/>
        <v/>
      </c>
      <c r="S34" s="37" t="str">
        <f t="shared" si="11"/>
        <v/>
      </c>
      <c r="T34" s="15"/>
    </row>
    <row r="35" spans="1:20" ht="15" customHeight="1" x14ac:dyDescent="0.25">
      <c r="A35" s="19"/>
      <c r="B35" s="20"/>
      <c r="C35" s="59"/>
      <c r="D35" s="60"/>
      <c r="E35" s="60"/>
      <c r="F35" s="60"/>
      <c r="G35" s="61"/>
      <c r="H35" s="19"/>
      <c r="I35" s="19"/>
      <c r="J35" s="5" t="s">
        <v>44</v>
      </c>
      <c r="K35" s="8">
        <v>1.6666666666666667</v>
      </c>
      <c r="L35" s="4"/>
      <c r="M35" s="10" t="str">
        <f t="shared" si="5"/>
        <v/>
      </c>
      <c r="N35" s="36" t="str">
        <f t="shared" si="6"/>
        <v/>
      </c>
      <c r="O35" s="37" t="str">
        <f t="shared" si="7"/>
        <v/>
      </c>
      <c r="P35" s="37" t="str">
        <f t="shared" si="8"/>
        <v/>
      </c>
      <c r="Q35" s="37" t="str">
        <f t="shared" si="9"/>
        <v/>
      </c>
      <c r="R35" s="37" t="str">
        <f t="shared" si="10"/>
        <v/>
      </c>
      <c r="S35" s="37" t="str">
        <f t="shared" si="11"/>
        <v/>
      </c>
      <c r="T35" s="15"/>
    </row>
    <row r="36" spans="1:20" ht="15" customHeight="1" x14ac:dyDescent="0.25">
      <c r="A36" s="19"/>
      <c r="B36" s="20"/>
      <c r="C36" s="59"/>
      <c r="D36" s="60"/>
      <c r="E36" s="60"/>
      <c r="F36" s="60"/>
      <c r="G36" s="61"/>
      <c r="H36" s="19"/>
      <c r="I36" s="19"/>
      <c r="J36" s="5" t="s">
        <v>45</v>
      </c>
      <c r="K36" s="8">
        <v>1.5361111111111112</v>
      </c>
      <c r="L36" s="4"/>
      <c r="M36" s="10" t="str">
        <f t="shared" si="5"/>
        <v/>
      </c>
      <c r="N36" s="36" t="str">
        <f t="shared" si="6"/>
        <v/>
      </c>
      <c r="O36" s="37" t="str">
        <f t="shared" si="7"/>
        <v/>
      </c>
      <c r="P36" s="37" t="str">
        <f t="shared" si="8"/>
        <v/>
      </c>
      <c r="Q36" s="37" t="str">
        <f t="shared" si="9"/>
        <v/>
      </c>
      <c r="R36" s="37" t="str">
        <f t="shared" si="10"/>
        <v/>
      </c>
      <c r="S36" s="37" t="str">
        <f t="shared" si="11"/>
        <v/>
      </c>
      <c r="T36" s="15"/>
    </row>
    <row r="37" spans="1:20" ht="15" customHeight="1" x14ac:dyDescent="0.25">
      <c r="A37" s="19"/>
      <c r="B37" s="20"/>
      <c r="C37" s="59"/>
      <c r="D37" s="60"/>
      <c r="E37" s="60"/>
      <c r="F37" s="60"/>
      <c r="G37" s="61"/>
      <c r="H37" s="19"/>
      <c r="I37" s="19"/>
      <c r="J37" s="5"/>
      <c r="K37" s="4"/>
      <c r="L37" s="4"/>
      <c r="M37" s="10" t="str">
        <f t="shared" si="5"/>
        <v/>
      </c>
      <c r="N37" s="36" t="str">
        <f t="shared" si="6"/>
        <v/>
      </c>
      <c r="O37" s="37" t="str">
        <f t="shared" si="7"/>
        <v/>
      </c>
      <c r="P37" s="37" t="str">
        <f t="shared" si="8"/>
        <v/>
      </c>
      <c r="Q37" s="37" t="str">
        <f t="shared" si="9"/>
        <v/>
      </c>
      <c r="R37" s="37" t="str">
        <f t="shared" si="10"/>
        <v/>
      </c>
      <c r="S37" s="37" t="str">
        <f t="shared" si="11"/>
        <v/>
      </c>
      <c r="T37" s="15"/>
    </row>
    <row r="38" spans="1:20" ht="15" customHeight="1" x14ac:dyDescent="0.25">
      <c r="A38" s="19"/>
      <c r="B38" s="20"/>
      <c r="C38" s="59"/>
      <c r="D38" s="60"/>
      <c r="E38" s="60"/>
      <c r="F38" s="60"/>
      <c r="G38" s="61"/>
      <c r="H38" s="19"/>
      <c r="I38" s="19"/>
      <c r="J38" s="12" t="s">
        <v>84</v>
      </c>
      <c r="K38" s="4"/>
      <c r="L38" s="4"/>
      <c r="M38" s="10" t="str">
        <f t="shared" si="5"/>
        <v/>
      </c>
      <c r="N38" s="36" t="str">
        <f t="shared" si="6"/>
        <v/>
      </c>
      <c r="O38" s="37" t="str">
        <f t="shared" si="7"/>
        <v/>
      </c>
      <c r="P38" s="37" t="str">
        <f t="shared" si="8"/>
        <v/>
      </c>
      <c r="Q38" s="37" t="str">
        <f t="shared" si="9"/>
        <v/>
      </c>
      <c r="R38" s="37" t="str">
        <f t="shared" si="10"/>
        <v/>
      </c>
      <c r="S38" s="37" t="str">
        <f t="shared" si="11"/>
        <v/>
      </c>
      <c r="T38" s="15"/>
    </row>
    <row r="39" spans="1:20" ht="15" customHeight="1" x14ac:dyDescent="0.25">
      <c r="A39" s="19"/>
      <c r="B39" s="20"/>
      <c r="C39" s="59"/>
      <c r="D39" s="60"/>
      <c r="E39" s="60"/>
      <c r="F39" s="60"/>
      <c r="G39" s="61"/>
      <c r="H39" s="19"/>
      <c r="I39" s="19"/>
      <c r="J39" s="5" t="s">
        <v>85</v>
      </c>
      <c r="K39" s="4"/>
      <c r="L39" s="4"/>
      <c r="M39" s="10" t="str">
        <f t="shared" si="5"/>
        <v/>
      </c>
      <c r="N39" s="36" t="str">
        <f t="shared" si="6"/>
        <v/>
      </c>
      <c r="O39" s="37" t="str">
        <f t="shared" si="7"/>
        <v/>
      </c>
      <c r="P39" s="37" t="str">
        <f t="shared" si="8"/>
        <v/>
      </c>
      <c r="Q39" s="37" t="str">
        <f t="shared" si="9"/>
        <v/>
      </c>
      <c r="R39" s="37" t="str">
        <f t="shared" si="10"/>
        <v/>
      </c>
      <c r="S39" s="37" t="str">
        <f t="shared" si="11"/>
        <v/>
      </c>
      <c r="T39" s="15"/>
    </row>
    <row r="40" spans="1:20" ht="15" customHeight="1" x14ac:dyDescent="0.25">
      <c r="A40" s="19"/>
      <c r="B40" s="20"/>
      <c r="C40" s="62"/>
      <c r="D40" s="63"/>
      <c r="E40" s="63"/>
      <c r="F40" s="63"/>
      <c r="G40" s="64"/>
      <c r="H40" s="19"/>
      <c r="I40" s="19"/>
      <c r="J40" s="5"/>
      <c r="K40" s="4"/>
      <c r="L40" s="4"/>
      <c r="M40" s="10" t="str">
        <f t="shared" si="5"/>
        <v/>
      </c>
      <c r="N40" s="36" t="str">
        <f t="shared" si="6"/>
        <v/>
      </c>
      <c r="O40" s="37" t="str">
        <f t="shared" si="7"/>
        <v/>
      </c>
      <c r="P40" s="37" t="str">
        <f t="shared" si="8"/>
        <v/>
      </c>
      <c r="Q40" s="37" t="str">
        <f t="shared" si="9"/>
        <v/>
      </c>
      <c r="R40" s="37" t="str">
        <f t="shared" si="10"/>
        <v/>
      </c>
      <c r="S40" s="37" t="str">
        <f t="shared" si="11"/>
        <v/>
      </c>
      <c r="T40" s="15"/>
    </row>
    <row r="41" spans="1:20" ht="15" customHeight="1" x14ac:dyDescent="0.25">
      <c r="B41" s="6"/>
      <c r="H41" s="4"/>
      <c r="I41" s="4"/>
      <c r="J41" s="5"/>
      <c r="K41" s="4"/>
      <c r="L41" s="4"/>
      <c r="M41" s="10" t="str">
        <f t="shared" si="5"/>
        <v/>
      </c>
      <c r="N41" s="36" t="str">
        <f t="shared" si="6"/>
        <v/>
      </c>
      <c r="O41" s="37" t="str">
        <f t="shared" si="7"/>
        <v/>
      </c>
      <c r="P41" s="37" t="str">
        <f t="shared" si="8"/>
        <v/>
      </c>
      <c r="Q41" s="37" t="str">
        <f t="shared" si="9"/>
        <v/>
      </c>
      <c r="R41" s="37" t="str">
        <f t="shared" si="10"/>
        <v/>
      </c>
      <c r="S41" s="37" t="str">
        <f t="shared" si="11"/>
        <v/>
      </c>
      <c r="T41" s="15"/>
    </row>
    <row r="42" spans="1:20" ht="15" customHeight="1" x14ac:dyDescent="0.25">
      <c r="B42" s="6"/>
      <c r="H42" s="4"/>
      <c r="I42" s="4"/>
      <c r="J42" s="5"/>
      <c r="K42" s="4"/>
      <c r="L42" s="4"/>
      <c r="M42" s="10" t="str">
        <f t="shared" si="5"/>
        <v/>
      </c>
      <c r="N42" s="36" t="str">
        <f t="shared" si="6"/>
        <v/>
      </c>
      <c r="O42" s="37" t="str">
        <f t="shared" si="7"/>
        <v/>
      </c>
      <c r="P42" s="37" t="str">
        <f t="shared" si="8"/>
        <v/>
      </c>
      <c r="Q42" s="37" t="str">
        <f t="shared" si="9"/>
        <v/>
      </c>
      <c r="R42" s="37" t="str">
        <f t="shared" si="10"/>
        <v/>
      </c>
      <c r="S42" s="37" t="str">
        <f t="shared" si="11"/>
        <v/>
      </c>
      <c r="T42" s="15"/>
    </row>
    <row r="43" spans="1:20" ht="15" customHeight="1" x14ac:dyDescent="0.25">
      <c r="B43" s="6"/>
      <c r="H43" s="4"/>
      <c r="I43" s="4"/>
      <c r="J43" s="5"/>
      <c r="K43" s="4"/>
      <c r="L43" s="4"/>
      <c r="M43" s="10" t="str">
        <f t="shared" si="5"/>
        <v/>
      </c>
      <c r="N43" s="36" t="str">
        <f t="shared" si="6"/>
        <v/>
      </c>
      <c r="O43" s="37" t="str">
        <f t="shared" si="7"/>
        <v/>
      </c>
      <c r="P43" s="37" t="str">
        <f t="shared" si="8"/>
        <v/>
      </c>
      <c r="Q43" s="37" t="str">
        <f t="shared" si="9"/>
        <v/>
      </c>
      <c r="R43" s="37" t="str">
        <f t="shared" si="10"/>
        <v/>
      </c>
      <c r="S43" s="37" t="str">
        <f t="shared" si="11"/>
        <v/>
      </c>
      <c r="T43" s="15"/>
    </row>
    <row r="44" spans="1:20" ht="15" customHeight="1" x14ac:dyDescent="0.25">
      <c r="B44" s="55" t="s">
        <v>46</v>
      </c>
      <c r="C44" s="55"/>
      <c r="D44" s="55"/>
      <c r="E44" s="55"/>
      <c r="F44" s="55"/>
      <c r="G44" s="55"/>
      <c r="H44" s="55"/>
      <c r="I44" s="55"/>
      <c r="J44" s="55"/>
      <c r="K44" s="17">
        <v>14</v>
      </c>
      <c r="L44" s="18"/>
      <c r="M44" s="10" t="str">
        <f t="shared" si="5"/>
        <v/>
      </c>
      <c r="N44" s="36" t="str">
        <f t="shared" si="6"/>
        <v/>
      </c>
      <c r="O44" s="37" t="str">
        <f t="shared" si="7"/>
        <v/>
      </c>
      <c r="P44" s="37" t="str">
        <f t="shared" si="8"/>
        <v/>
      </c>
      <c r="Q44" s="37" t="str">
        <f t="shared" si="9"/>
        <v/>
      </c>
      <c r="R44" s="37" t="str">
        <f t="shared" si="10"/>
        <v/>
      </c>
      <c r="S44" s="37" t="str">
        <f t="shared" si="11"/>
        <v/>
      </c>
      <c r="T44" s="15"/>
    </row>
    <row r="45" spans="1:20" ht="15" customHeight="1" x14ac:dyDescent="0.25">
      <c r="B45" s="55"/>
      <c r="C45" s="55"/>
      <c r="D45" s="55"/>
      <c r="E45" s="55"/>
      <c r="F45" s="55"/>
      <c r="G45" s="55"/>
      <c r="H45" s="55"/>
      <c r="I45" s="55"/>
      <c r="J45" s="55"/>
      <c r="M45" s="10" t="str">
        <f t="shared" si="5"/>
        <v/>
      </c>
      <c r="N45" s="36" t="str">
        <f t="shared" si="6"/>
        <v/>
      </c>
      <c r="O45" s="37" t="str">
        <f t="shared" si="7"/>
        <v/>
      </c>
      <c r="P45" s="37" t="str">
        <f t="shared" si="8"/>
        <v/>
      </c>
      <c r="Q45" s="37" t="str">
        <f t="shared" si="9"/>
        <v/>
      </c>
      <c r="R45" s="37" t="str">
        <f t="shared" si="10"/>
        <v/>
      </c>
      <c r="S45" s="37" t="str">
        <f t="shared" si="11"/>
        <v/>
      </c>
      <c r="T45" s="15"/>
    </row>
    <row r="46" spans="1:20" ht="15" customHeight="1" x14ac:dyDescent="0.25">
      <c r="B46" s="54" t="s">
        <v>47</v>
      </c>
      <c r="C46" s="54"/>
      <c r="D46" s="54"/>
      <c r="E46" s="54"/>
      <c r="F46" s="54"/>
      <c r="G46" s="54"/>
      <c r="H46" s="54"/>
      <c r="I46" s="54"/>
      <c r="J46" s="54"/>
      <c r="K46" s="54"/>
      <c r="L46" s="54"/>
      <c r="M46" s="10" t="str">
        <f t="shared" si="5"/>
        <v/>
      </c>
      <c r="N46" s="36" t="str">
        <f t="shared" ref="N46:N77" si="12">IF($C$23="",IFERROR(IF((+N45+7)&gt;$C$22,"",N45+7),""),IFERROR(IF((+N45+7)&gt;$C$23,"",N45+7),""))</f>
        <v/>
      </c>
      <c r="O46" s="37" t="str">
        <f t="shared" si="7"/>
        <v/>
      </c>
      <c r="P46" s="37" t="str">
        <f t="shared" si="8"/>
        <v/>
      </c>
      <c r="Q46" s="37" t="str">
        <f t="shared" si="9"/>
        <v/>
      </c>
      <c r="R46" s="37" t="str">
        <f t="shared" si="10"/>
        <v/>
      </c>
      <c r="S46" s="37" t="str">
        <f t="shared" si="11"/>
        <v/>
      </c>
      <c r="T46" s="15"/>
    </row>
    <row r="47" spans="1:20" ht="15" customHeight="1" x14ac:dyDescent="0.25">
      <c r="B47" s="6"/>
      <c r="H47" s="4"/>
      <c r="I47" s="4"/>
      <c r="J47" s="5"/>
      <c r="K47" s="4"/>
      <c r="L47" s="4"/>
      <c r="M47" s="10" t="str">
        <f t="shared" si="5"/>
        <v/>
      </c>
      <c r="N47" s="36" t="str">
        <f t="shared" si="12"/>
        <v/>
      </c>
      <c r="O47" s="37" t="str">
        <f t="shared" si="7"/>
        <v/>
      </c>
      <c r="P47" s="37" t="str">
        <f t="shared" si="8"/>
        <v/>
      </c>
      <c r="Q47" s="37" t="str">
        <f t="shared" si="9"/>
        <v/>
      </c>
      <c r="R47" s="37" t="str">
        <f t="shared" si="10"/>
        <v/>
      </c>
      <c r="S47" s="37" t="str">
        <f t="shared" si="11"/>
        <v/>
      </c>
      <c r="T47" s="15"/>
    </row>
    <row r="48" spans="1:20" ht="15" customHeight="1" x14ac:dyDescent="0.25">
      <c r="B48" s="6"/>
      <c r="H48" s="4"/>
      <c r="I48" s="4"/>
      <c r="J48" s="5"/>
      <c r="K48" s="4"/>
      <c r="L48" s="4"/>
      <c r="M48" s="10" t="str">
        <f t="shared" si="5"/>
        <v/>
      </c>
      <c r="N48" s="36" t="str">
        <f t="shared" si="12"/>
        <v/>
      </c>
      <c r="O48" s="37" t="str">
        <f t="shared" si="7"/>
        <v/>
      </c>
      <c r="P48" s="37" t="str">
        <f t="shared" si="8"/>
        <v/>
      </c>
      <c r="Q48" s="37" t="str">
        <f t="shared" si="9"/>
        <v/>
      </c>
      <c r="R48" s="37" t="str">
        <f t="shared" si="10"/>
        <v/>
      </c>
      <c r="S48" s="37" t="str">
        <f t="shared" si="11"/>
        <v/>
      </c>
      <c r="T48" s="15"/>
    </row>
    <row r="49" spans="2:20" ht="15" customHeight="1" x14ac:dyDescent="0.25">
      <c r="B49" s="6"/>
      <c r="H49" s="4"/>
      <c r="I49" s="4"/>
      <c r="J49" s="5"/>
      <c r="K49" s="4"/>
      <c r="L49" s="4"/>
      <c r="M49" s="10" t="str">
        <f t="shared" si="5"/>
        <v/>
      </c>
      <c r="N49" s="36" t="str">
        <f t="shared" si="12"/>
        <v/>
      </c>
      <c r="O49" s="37" t="str">
        <f t="shared" si="7"/>
        <v/>
      </c>
      <c r="P49" s="37" t="str">
        <f t="shared" si="8"/>
        <v/>
      </c>
      <c r="Q49" s="37" t="str">
        <f t="shared" si="9"/>
        <v/>
      </c>
      <c r="R49" s="37" t="str">
        <f t="shared" si="10"/>
        <v/>
      </c>
      <c r="S49" s="37" t="str">
        <f t="shared" si="11"/>
        <v/>
      </c>
      <c r="T49" s="15"/>
    </row>
    <row r="50" spans="2:20" ht="15" customHeight="1" x14ac:dyDescent="0.25">
      <c r="B50" s="6"/>
      <c r="H50" s="4"/>
      <c r="I50" s="4"/>
      <c r="J50" s="5"/>
      <c r="K50" s="4"/>
      <c r="L50" s="4"/>
      <c r="M50" s="10" t="str">
        <f t="shared" si="5"/>
        <v/>
      </c>
      <c r="N50" s="36" t="str">
        <f t="shared" si="12"/>
        <v/>
      </c>
      <c r="O50" s="37" t="str">
        <f t="shared" si="7"/>
        <v/>
      </c>
      <c r="P50" s="37" t="str">
        <f t="shared" si="8"/>
        <v/>
      </c>
      <c r="Q50" s="37" t="str">
        <f t="shared" si="9"/>
        <v/>
      </c>
      <c r="R50" s="37" t="str">
        <f t="shared" si="10"/>
        <v/>
      </c>
      <c r="S50" s="37" t="str">
        <f t="shared" si="11"/>
        <v/>
      </c>
      <c r="T50" s="15"/>
    </row>
    <row r="51" spans="2:20" ht="15" customHeight="1" x14ac:dyDescent="0.25">
      <c r="B51" s="6"/>
      <c r="H51" s="4"/>
      <c r="I51" s="4"/>
      <c r="J51" s="5"/>
      <c r="K51" s="4"/>
      <c r="L51" s="4"/>
      <c r="M51" s="10" t="str">
        <f t="shared" si="5"/>
        <v/>
      </c>
      <c r="N51" s="36" t="str">
        <f t="shared" si="12"/>
        <v/>
      </c>
      <c r="O51" s="37" t="str">
        <f t="shared" si="7"/>
        <v/>
      </c>
      <c r="P51" s="37" t="str">
        <f t="shared" si="8"/>
        <v/>
      </c>
      <c r="Q51" s="37" t="str">
        <f t="shared" si="9"/>
        <v/>
      </c>
      <c r="R51" s="37" t="str">
        <f t="shared" si="10"/>
        <v/>
      </c>
      <c r="S51" s="37" t="str">
        <f t="shared" si="11"/>
        <v/>
      </c>
      <c r="T51" s="15"/>
    </row>
    <row r="52" spans="2:20" ht="15" customHeight="1" x14ac:dyDescent="0.25">
      <c r="B52" s="6"/>
      <c r="H52" s="4"/>
      <c r="I52" s="4"/>
      <c r="J52" s="5"/>
      <c r="K52" s="4"/>
      <c r="L52" s="4"/>
      <c r="M52" s="10" t="str">
        <f t="shared" si="5"/>
        <v/>
      </c>
      <c r="N52" s="36" t="str">
        <f t="shared" si="12"/>
        <v/>
      </c>
      <c r="O52" s="37" t="str">
        <f t="shared" si="7"/>
        <v/>
      </c>
      <c r="P52" s="37" t="str">
        <f t="shared" si="8"/>
        <v/>
      </c>
      <c r="Q52" s="37" t="str">
        <f t="shared" si="9"/>
        <v/>
      </c>
      <c r="R52" s="37" t="str">
        <f t="shared" si="10"/>
        <v/>
      </c>
      <c r="S52" s="37" t="str">
        <f t="shared" si="11"/>
        <v/>
      </c>
      <c r="T52" s="15"/>
    </row>
    <row r="53" spans="2:20" ht="15" customHeight="1" x14ac:dyDescent="0.25">
      <c r="B53" s="6"/>
      <c r="H53" s="4"/>
      <c r="I53" s="4"/>
      <c r="J53" s="5"/>
      <c r="K53" s="4"/>
      <c r="L53" s="4"/>
      <c r="M53" s="10" t="str">
        <f t="shared" si="5"/>
        <v/>
      </c>
      <c r="N53" s="36" t="str">
        <f t="shared" si="12"/>
        <v/>
      </c>
      <c r="O53" s="37" t="str">
        <f t="shared" si="7"/>
        <v/>
      </c>
      <c r="P53" s="37" t="str">
        <f t="shared" si="8"/>
        <v/>
      </c>
      <c r="Q53" s="37" t="str">
        <f t="shared" si="9"/>
        <v/>
      </c>
      <c r="R53" s="37" t="str">
        <f t="shared" si="10"/>
        <v/>
      </c>
      <c r="S53" s="37" t="str">
        <f t="shared" si="11"/>
        <v/>
      </c>
      <c r="T53" s="15"/>
    </row>
    <row r="54" spans="2:20" ht="15" customHeight="1" x14ac:dyDescent="0.25">
      <c r="B54" s="6"/>
      <c r="H54" s="4"/>
      <c r="I54" s="4"/>
      <c r="J54" s="5"/>
      <c r="K54" s="4"/>
      <c r="L54" s="4"/>
      <c r="M54" s="10" t="str">
        <f t="shared" si="5"/>
        <v/>
      </c>
      <c r="N54" s="36" t="str">
        <f t="shared" si="12"/>
        <v/>
      </c>
      <c r="O54" s="37" t="str">
        <f t="shared" si="7"/>
        <v/>
      </c>
      <c r="P54" s="37" t="str">
        <f t="shared" si="8"/>
        <v/>
      </c>
      <c r="Q54" s="37" t="str">
        <f t="shared" si="9"/>
        <v/>
      </c>
      <c r="R54" s="37" t="str">
        <f t="shared" si="10"/>
        <v/>
      </c>
      <c r="S54" s="37" t="str">
        <f t="shared" si="11"/>
        <v/>
      </c>
      <c r="T54" s="15"/>
    </row>
    <row r="55" spans="2:20" ht="15" customHeight="1" x14ac:dyDescent="0.25">
      <c r="B55" s="6"/>
      <c r="H55" s="4"/>
      <c r="I55" s="4"/>
      <c r="J55" s="5"/>
      <c r="K55" s="4"/>
      <c r="L55" s="4"/>
      <c r="M55" s="10" t="str">
        <f t="shared" si="5"/>
        <v/>
      </c>
      <c r="N55" s="36" t="str">
        <f t="shared" si="12"/>
        <v/>
      </c>
      <c r="O55" s="37" t="str">
        <f t="shared" si="7"/>
        <v/>
      </c>
      <c r="P55" s="37" t="str">
        <f t="shared" si="8"/>
        <v/>
      </c>
      <c r="Q55" s="37" t="str">
        <f t="shared" si="9"/>
        <v/>
      </c>
      <c r="R55" s="37" t="str">
        <f t="shared" si="10"/>
        <v/>
      </c>
      <c r="S55" s="37" t="str">
        <f t="shared" si="11"/>
        <v/>
      </c>
      <c r="T55" s="15"/>
    </row>
    <row r="56" spans="2:20" ht="15" customHeight="1" x14ac:dyDescent="0.25">
      <c r="B56" s="6"/>
      <c r="H56" s="4"/>
      <c r="I56" s="4"/>
      <c r="J56" s="5"/>
      <c r="K56" s="4"/>
      <c r="L56" s="4"/>
      <c r="M56" s="10" t="str">
        <f t="shared" si="5"/>
        <v/>
      </c>
      <c r="N56" s="36" t="str">
        <f t="shared" si="12"/>
        <v/>
      </c>
      <c r="O56" s="37" t="str">
        <f t="shared" si="7"/>
        <v/>
      </c>
      <c r="P56" s="37" t="str">
        <f t="shared" si="8"/>
        <v/>
      </c>
      <c r="Q56" s="37" t="str">
        <f t="shared" si="9"/>
        <v/>
      </c>
      <c r="R56" s="37" t="str">
        <f t="shared" si="10"/>
        <v/>
      </c>
      <c r="S56" s="37" t="str">
        <f t="shared" si="11"/>
        <v/>
      </c>
      <c r="T56" s="15"/>
    </row>
    <row r="57" spans="2:20" ht="15" customHeight="1" x14ac:dyDescent="0.25">
      <c r="B57" s="6"/>
      <c r="H57" s="4"/>
      <c r="I57" s="4"/>
      <c r="J57" s="5"/>
      <c r="K57" s="4"/>
      <c r="L57" s="4"/>
      <c r="M57" s="10" t="str">
        <f t="shared" si="5"/>
        <v/>
      </c>
      <c r="N57" s="36" t="str">
        <f t="shared" si="12"/>
        <v/>
      </c>
      <c r="O57" s="37" t="str">
        <f t="shared" si="7"/>
        <v/>
      </c>
      <c r="P57" s="37" t="str">
        <f t="shared" si="8"/>
        <v/>
      </c>
      <c r="Q57" s="37" t="str">
        <f t="shared" si="9"/>
        <v/>
      </c>
      <c r="R57" s="37" t="str">
        <f t="shared" si="10"/>
        <v/>
      </c>
      <c r="S57" s="37" t="str">
        <f t="shared" si="11"/>
        <v/>
      </c>
      <c r="T57" s="15"/>
    </row>
    <row r="58" spans="2:20" ht="15" customHeight="1" x14ac:dyDescent="0.25">
      <c r="B58" s="6"/>
      <c r="H58" s="4"/>
      <c r="I58" s="4"/>
      <c r="J58" s="5"/>
      <c r="K58" s="4"/>
      <c r="L58" s="4"/>
      <c r="M58" s="10" t="str">
        <f t="shared" si="5"/>
        <v/>
      </c>
      <c r="N58" s="36" t="str">
        <f t="shared" si="12"/>
        <v/>
      </c>
      <c r="O58" s="37" t="str">
        <f t="shared" si="7"/>
        <v/>
      </c>
      <c r="P58" s="37" t="str">
        <f t="shared" si="8"/>
        <v/>
      </c>
      <c r="Q58" s="37" t="str">
        <f t="shared" si="9"/>
        <v/>
      </c>
      <c r="R58" s="37" t="str">
        <f t="shared" si="10"/>
        <v/>
      </c>
      <c r="S58" s="37" t="str">
        <f t="shared" si="11"/>
        <v/>
      </c>
      <c r="T58" s="15"/>
    </row>
    <row r="59" spans="2:20" ht="15" customHeight="1" x14ac:dyDescent="0.25">
      <c r="B59" s="6"/>
      <c r="H59" s="4"/>
      <c r="I59" s="4"/>
      <c r="J59" s="5"/>
      <c r="K59" s="4"/>
      <c r="L59" s="4"/>
      <c r="M59" s="10" t="str">
        <f t="shared" si="5"/>
        <v/>
      </c>
      <c r="N59" s="36" t="str">
        <f t="shared" si="12"/>
        <v/>
      </c>
      <c r="O59" s="37" t="str">
        <f t="shared" si="7"/>
        <v/>
      </c>
      <c r="P59" s="37" t="str">
        <f t="shared" si="8"/>
        <v/>
      </c>
      <c r="Q59" s="37" t="str">
        <f t="shared" si="9"/>
        <v/>
      </c>
      <c r="R59" s="37" t="str">
        <f t="shared" si="10"/>
        <v/>
      </c>
      <c r="S59" s="37" t="str">
        <f t="shared" si="11"/>
        <v/>
      </c>
      <c r="T59" s="15"/>
    </row>
    <row r="60" spans="2:20" ht="15" customHeight="1" x14ac:dyDescent="0.25">
      <c r="B60" s="6"/>
      <c r="H60" s="4"/>
      <c r="I60" s="4"/>
      <c r="J60" s="5"/>
      <c r="K60" s="4"/>
      <c r="L60" s="4"/>
      <c r="M60" s="10" t="str">
        <f t="shared" si="5"/>
        <v/>
      </c>
      <c r="N60" s="36" t="str">
        <f t="shared" si="12"/>
        <v/>
      </c>
      <c r="O60" s="37" t="str">
        <f t="shared" si="7"/>
        <v/>
      </c>
      <c r="P60" s="37" t="str">
        <f t="shared" si="8"/>
        <v/>
      </c>
      <c r="Q60" s="37" t="str">
        <f t="shared" si="9"/>
        <v/>
      </c>
      <c r="R60" s="37" t="str">
        <f t="shared" si="10"/>
        <v/>
      </c>
      <c r="S60" s="37" t="str">
        <f t="shared" si="11"/>
        <v/>
      </c>
      <c r="T60" s="15"/>
    </row>
    <row r="61" spans="2:20" ht="15" customHeight="1" x14ac:dyDescent="0.25">
      <c r="B61" s="6"/>
      <c r="H61" s="4"/>
      <c r="I61" s="4"/>
      <c r="J61" s="5"/>
      <c r="K61" s="4"/>
      <c r="L61" s="4"/>
      <c r="M61" s="10" t="str">
        <f t="shared" si="5"/>
        <v/>
      </c>
      <c r="N61" s="36" t="str">
        <f t="shared" si="12"/>
        <v/>
      </c>
      <c r="O61" s="37" t="str">
        <f t="shared" si="7"/>
        <v/>
      </c>
      <c r="P61" s="37" t="str">
        <f t="shared" si="8"/>
        <v/>
      </c>
      <c r="Q61" s="37" t="str">
        <f t="shared" si="9"/>
        <v/>
      </c>
      <c r="R61" s="37" t="str">
        <f t="shared" si="10"/>
        <v/>
      </c>
      <c r="S61" s="37" t="str">
        <f t="shared" si="11"/>
        <v/>
      </c>
      <c r="T61" s="15"/>
    </row>
    <row r="62" spans="2:20" ht="15" customHeight="1" x14ac:dyDescent="0.25">
      <c r="B62" s="6"/>
      <c r="H62" s="4"/>
      <c r="I62" s="4"/>
      <c r="J62" s="5"/>
      <c r="K62" s="4"/>
      <c r="L62" s="4"/>
      <c r="M62" s="10" t="str">
        <f t="shared" si="5"/>
        <v/>
      </c>
      <c r="N62" s="36" t="str">
        <f t="shared" si="12"/>
        <v/>
      </c>
      <c r="O62" s="37" t="str">
        <f t="shared" si="7"/>
        <v/>
      </c>
      <c r="P62" s="37" t="str">
        <f t="shared" si="8"/>
        <v/>
      </c>
      <c r="Q62" s="37" t="str">
        <f t="shared" si="9"/>
        <v/>
      </c>
      <c r="R62" s="37" t="str">
        <f t="shared" si="10"/>
        <v/>
      </c>
      <c r="S62" s="37" t="str">
        <f t="shared" si="11"/>
        <v/>
      </c>
      <c r="T62" s="15"/>
    </row>
    <row r="63" spans="2:20" ht="15" customHeight="1" x14ac:dyDescent="0.25">
      <c r="B63" s="6"/>
      <c r="H63" s="4"/>
      <c r="I63" s="4"/>
      <c r="J63" s="5"/>
      <c r="K63" s="4"/>
      <c r="L63" s="4"/>
      <c r="M63" s="10" t="str">
        <f t="shared" si="5"/>
        <v/>
      </c>
      <c r="N63" s="36" t="str">
        <f t="shared" si="12"/>
        <v/>
      </c>
      <c r="O63" s="37" t="str">
        <f t="shared" si="7"/>
        <v/>
      </c>
      <c r="P63" s="37" t="str">
        <f t="shared" si="8"/>
        <v/>
      </c>
      <c r="Q63" s="37" t="str">
        <f t="shared" si="9"/>
        <v/>
      </c>
      <c r="R63" s="37" t="str">
        <f t="shared" si="10"/>
        <v/>
      </c>
      <c r="S63" s="37" t="str">
        <f t="shared" si="11"/>
        <v/>
      </c>
      <c r="T63" s="15"/>
    </row>
    <row r="64" spans="2:20" ht="15" customHeight="1" x14ac:dyDescent="0.25">
      <c r="B64" s="6"/>
      <c r="H64" s="4"/>
      <c r="I64" s="4"/>
      <c r="J64" s="5"/>
      <c r="K64" s="4"/>
      <c r="L64" s="4"/>
      <c r="M64" s="10" t="str">
        <f t="shared" si="5"/>
        <v/>
      </c>
      <c r="N64" s="36" t="str">
        <f t="shared" si="12"/>
        <v/>
      </c>
      <c r="O64" s="37" t="str">
        <f t="shared" si="7"/>
        <v/>
      </c>
      <c r="P64" s="37" t="str">
        <f t="shared" si="8"/>
        <v/>
      </c>
      <c r="Q64" s="37" t="str">
        <f t="shared" si="9"/>
        <v/>
      </c>
      <c r="R64" s="37" t="str">
        <f t="shared" si="10"/>
        <v/>
      </c>
      <c r="S64" s="37" t="str">
        <f t="shared" si="11"/>
        <v/>
      </c>
      <c r="T64" s="15"/>
    </row>
    <row r="65" spans="2:20" ht="15" customHeight="1" x14ac:dyDescent="0.25">
      <c r="B65" s="6"/>
      <c r="H65" s="4"/>
      <c r="I65" s="4"/>
      <c r="J65" s="5"/>
      <c r="K65" s="4"/>
      <c r="L65" s="4"/>
      <c r="M65" s="10" t="str">
        <f t="shared" si="5"/>
        <v/>
      </c>
      <c r="N65" s="36" t="str">
        <f t="shared" si="12"/>
        <v/>
      </c>
      <c r="O65" s="37" t="str">
        <f t="shared" si="7"/>
        <v/>
      </c>
      <c r="P65" s="37" t="str">
        <f t="shared" si="8"/>
        <v/>
      </c>
      <c r="Q65" s="37" t="str">
        <f t="shared" si="9"/>
        <v/>
      </c>
      <c r="R65" s="37" t="str">
        <f t="shared" si="10"/>
        <v/>
      </c>
      <c r="S65" s="37" t="str">
        <f t="shared" si="11"/>
        <v/>
      </c>
      <c r="T65" s="15"/>
    </row>
    <row r="66" spans="2:20" ht="15" customHeight="1" x14ac:dyDescent="0.25">
      <c r="B66" s="6"/>
      <c r="H66" s="4"/>
      <c r="I66" s="4"/>
      <c r="J66" s="5"/>
      <c r="K66" s="4"/>
      <c r="L66" s="4"/>
      <c r="M66" s="10" t="str">
        <f t="shared" si="5"/>
        <v/>
      </c>
      <c r="N66" s="36" t="str">
        <f t="shared" si="12"/>
        <v/>
      </c>
      <c r="O66" s="37" t="str">
        <f t="shared" si="7"/>
        <v/>
      </c>
      <c r="P66" s="37" t="str">
        <f t="shared" si="8"/>
        <v/>
      </c>
      <c r="Q66" s="37" t="str">
        <f t="shared" si="9"/>
        <v/>
      </c>
      <c r="R66" s="37" t="str">
        <f t="shared" si="10"/>
        <v/>
      </c>
      <c r="S66" s="37" t="str">
        <f t="shared" si="11"/>
        <v/>
      </c>
      <c r="T66" s="15"/>
    </row>
    <row r="67" spans="2:20" ht="15" customHeight="1" x14ac:dyDescent="0.25">
      <c r="B67" s="6"/>
      <c r="H67" s="4"/>
      <c r="I67" s="4"/>
      <c r="J67" s="5"/>
      <c r="K67" s="4"/>
      <c r="L67" s="4"/>
      <c r="M67" s="10" t="str">
        <f t="shared" si="5"/>
        <v/>
      </c>
      <c r="N67" s="36" t="str">
        <f t="shared" si="12"/>
        <v/>
      </c>
      <c r="O67" s="37" t="str">
        <f t="shared" si="7"/>
        <v/>
      </c>
      <c r="P67" s="37" t="str">
        <f t="shared" si="8"/>
        <v/>
      </c>
      <c r="Q67" s="37" t="str">
        <f t="shared" si="9"/>
        <v/>
      </c>
      <c r="R67" s="37" t="str">
        <f t="shared" si="10"/>
        <v/>
      </c>
      <c r="S67" s="37" t="str">
        <f t="shared" si="11"/>
        <v/>
      </c>
      <c r="T67" s="15"/>
    </row>
    <row r="68" spans="2:20" ht="15" customHeight="1" x14ac:dyDescent="0.25">
      <c r="B68" s="6"/>
      <c r="H68" s="4"/>
      <c r="I68" s="4"/>
      <c r="J68" s="5"/>
      <c r="K68" s="4"/>
      <c r="L68" s="4"/>
      <c r="M68" s="10" t="str">
        <f t="shared" si="5"/>
        <v/>
      </c>
      <c r="N68" s="36" t="str">
        <f t="shared" si="12"/>
        <v/>
      </c>
      <c r="O68" s="37" t="str">
        <f t="shared" si="7"/>
        <v/>
      </c>
      <c r="P68" s="37" t="str">
        <f t="shared" si="8"/>
        <v/>
      </c>
      <c r="Q68" s="37" t="str">
        <f t="shared" si="9"/>
        <v/>
      </c>
      <c r="R68" s="37" t="str">
        <f t="shared" si="10"/>
        <v/>
      </c>
      <c r="S68" s="37" t="str">
        <f t="shared" si="11"/>
        <v/>
      </c>
      <c r="T68" s="15"/>
    </row>
    <row r="69" spans="2:20" ht="15" customHeight="1" x14ac:dyDescent="0.25">
      <c r="B69" s="6"/>
      <c r="H69" s="4"/>
      <c r="I69" s="4"/>
      <c r="J69" s="5"/>
      <c r="K69" s="4"/>
      <c r="L69" s="4"/>
      <c r="M69" s="10" t="str">
        <f t="shared" si="5"/>
        <v/>
      </c>
      <c r="N69" s="36" t="str">
        <f t="shared" si="12"/>
        <v/>
      </c>
      <c r="O69" s="37" t="str">
        <f t="shared" si="7"/>
        <v/>
      </c>
      <c r="P69" s="37" t="str">
        <f t="shared" si="8"/>
        <v/>
      </c>
      <c r="Q69" s="37" t="str">
        <f t="shared" si="9"/>
        <v/>
      </c>
      <c r="R69" s="37" t="str">
        <f t="shared" si="10"/>
        <v/>
      </c>
      <c r="S69" s="37" t="str">
        <f t="shared" si="11"/>
        <v/>
      </c>
      <c r="T69" s="15"/>
    </row>
    <row r="70" spans="2:20" ht="15" customHeight="1" x14ac:dyDescent="0.25">
      <c r="B70" s="6"/>
      <c r="H70" s="4"/>
      <c r="I70" s="4"/>
      <c r="J70" s="5"/>
      <c r="K70" s="4"/>
      <c r="L70" s="4"/>
      <c r="M70" s="10" t="str">
        <f t="shared" si="5"/>
        <v/>
      </c>
      <c r="N70" s="36" t="str">
        <f t="shared" si="12"/>
        <v/>
      </c>
      <c r="O70" s="37" t="str">
        <f t="shared" si="7"/>
        <v/>
      </c>
      <c r="P70" s="37" t="str">
        <f t="shared" si="8"/>
        <v/>
      </c>
      <c r="Q70" s="37" t="str">
        <f t="shared" si="9"/>
        <v/>
      </c>
      <c r="R70" s="37" t="str">
        <f t="shared" si="10"/>
        <v/>
      </c>
      <c r="S70" s="37" t="str">
        <f t="shared" si="11"/>
        <v/>
      </c>
      <c r="T70" s="15"/>
    </row>
    <row r="71" spans="2:20" ht="15" customHeight="1" x14ac:dyDescent="0.25">
      <c r="B71" s="6"/>
      <c r="H71" s="4"/>
      <c r="I71" s="4"/>
      <c r="J71" s="5"/>
      <c r="K71" s="4"/>
      <c r="L71" s="4"/>
      <c r="M71" s="10" t="str">
        <f t="shared" si="5"/>
        <v/>
      </c>
      <c r="N71" s="36" t="str">
        <f t="shared" si="12"/>
        <v/>
      </c>
      <c r="O71" s="37" t="str">
        <f t="shared" si="7"/>
        <v/>
      </c>
      <c r="P71" s="37" t="str">
        <f t="shared" si="8"/>
        <v/>
      </c>
      <c r="Q71" s="37" t="str">
        <f t="shared" si="9"/>
        <v/>
      </c>
      <c r="R71" s="37" t="str">
        <f t="shared" si="10"/>
        <v/>
      </c>
      <c r="S71" s="37" t="str">
        <f t="shared" si="11"/>
        <v/>
      </c>
      <c r="T71" s="15"/>
    </row>
    <row r="72" spans="2:20" ht="15" customHeight="1" x14ac:dyDescent="0.25">
      <c r="B72" s="6"/>
      <c r="H72" s="4"/>
      <c r="I72" s="4"/>
      <c r="J72" s="5"/>
      <c r="K72" s="4"/>
      <c r="L72" s="4"/>
      <c r="M72" s="10" t="str">
        <f t="shared" si="5"/>
        <v/>
      </c>
      <c r="N72" s="36" t="str">
        <f t="shared" si="12"/>
        <v/>
      </c>
      <c r="O72" s="37" t="str">
        <f t="shared" si="7"/>
        <v/>
      </c>
      <c r="P72" s="37" t="str">
        <f t="shared" si="8"/>
        <v/>
      </c>
      <c r="Q72" s="37" t="str">
        <f t="shared" si="9"/>
        <v/>
      </c>
      <c r="R72" s="37" t="str">
        <f t="shared" si="10"/>
        <v/>
      </c>
      <c r="S72" s="37" t="str">
        <f t="shared" si="11"/>
        <v/>
      </c>
      <c r="T72" s="15"/>
    </row>
    <row r="73" spans="2:20" ht="15" customHeight="1" x14ac:dyDescent="0.25">
      <c r="B73" s="6"/>
      <c r="H73" s="4"/>
      <c r="I73" s="4"/>
      <c r="J73" s="5"/>
      <c r="K73" s="4"/>
      <c r="L73" s="4"/>
      <c r="M73" s="10" t="str">
        <f t="shared" ref="M73:M94" si="13">IFERROR((IF(O73="",0,O73*24)+IF(P73="",0,P73*24)+IF(Q73="",0,Q73*24)+IF(R73="",0,R73*24)+IF(S73="",0,S73*24))/$K$17,"")</f>
        <v/>
      </c>
      <c r="N73" s="36" t="str">
        <f t="shared" si="12"/>
        <v/>
      </c>
      <c r="O73" s="37" t="str">
        <f t="shared" si="7"/>
        <v/>
      </c>
      <c r="P73" s="37" t="str">
        <f t="shared" si="8"/>
        <v/>
      </c>
      <c r="Q73" s="37" t="str">
        <f t="shared" si="9"/>
        <v/>
      </c>
      <c r="R73" s="37" t="str">
        <f t="shared" si="10"/>
        <v/>
      </c>
      <c r="S73" s="37" t="str">
        <f t="shared" si="11"/>
        <v/>
      </c>
      <c r="T73" s="15"/>
    </row>
    <row r="74" spans="2:20" ht="15" customHeight="1" x14ac:dyDescent="0.25">
      <c r="B74" s="6"/>
      <c r="H74" s="4"/>
      <c r="I74" s="4"/>
      <c r="J74" s="5"/>
      <c r="K74" s="4"/>
      <c r="L74" s="4"/>
      <c r="M74" s="10" t="str">
        <f t="shared" si="13"/>
        <v/>
      </c>
      <c r="N74" s="36" t="str">
        <f t="shared" si="12"/>
        <v/>
      </c>
      <c r="O74" s="37" t="str">
        <f t="shared" si="7"/>
        <v/>
      </c>
      <c r="P74" s="37" t="str">
        <f t="shared" si="8"/>
        <v/>
      </c>
      <c r="Q74" s="37" t="str">
        <f t="shared" si="9"/>
        <v/>
      </c>
      <c r="R74" s="37" t="str">
        <f t="shared" si="10"/>
        <v/>
      </c>
      <c r="S74" s="37" t="str">
        <f t="shared" si="11"/>
        <v/>
      </c>
      <c r="T74" s="15"/>
    </row>
    <row r="75" spans="2:20" ht="15" customHeight="1" x14ac:dyDescent="0.25">
      <c r="B75" s="6"/>
      <c r="H75" s="4"/>
      <c r="I75" s="4"/>
      <c r="J75" s="5"/>
      <c r="K75" s="4"/>
      <c r="L75" s="4"/>
      <c r="M75" s="10" t="str">
        <f t="shared" si="13"/>
        <v/>
      </c>
      <c r="N75" s="36" t="str">
        <f t="shared" si="12"/>
        <v/>
      </c>
      <c r="O75" s="37" t="str">
        <f t="shared" si="7"/>
        <v/>
      </c>
      <c r="P75" s="37" t="str">
        <f t="shared" si="8"/>
        <v/>
      </c>
      <c r="Q75" s="37" t="str">
        <f t="shared" si="9"/>
        <v/>
      </c>
      <c r="R75" s="37" t="str">
        <f t="shared" si="10"/>
        <v/>
      </c>
      <c r="S75" s="37" t="str">
        <f t="shared" si="11"/>
        <v/>
      </c>
      <c r="T75" s="15"/>
    </row>
    <row r="76" spans="2:20" ht="15" customHeight="1" x14ac:dyDescent="0.25">
      <c r="B76" s="6"/>
      <c r="H76" s="4"/>
      <c r="I76" s="4"/>
      <c r="J76" s="5"/>
      <c r="K76" s="4"/>
      <c r="L76" s="4"/>
      <c r="M76" s="10" t="str">
        <f t="shared" si="13"/>
        <v/>
      </c>
      <c r="N76" s="36" t="str">
        <f t="shared" si="12"/>
        <v/>
      </c>
      <c r="O76" s="37" t="str">
        <f t="shared" si="7"/>
        <v/>
      </c>
      <c r="P76" s="37" t="str">
        <f t="shared" si="8"/>
        <v/>
      </c>
      <c r="Q76" s="37" t="str">
        <f t="shared" si="9"/>
        <v/>
      </c>
      <c r="R76" s="37" t="str">
        <f t="shared" si="10"/>
        <v/>
      </c>
      <c r="S76" s="37" t="str">
        <f t="shared" si="11"/>
        <v/>
      </c>
      <c r="T76" s="15"/>
    </row>
    <row r="77" spans="2:20" ht="15" customHeight="1" x14ac:dyDescent="0.25">
      <c r="B77" s="6"/>
      <c r="H77" s="4"/>
      <c r="I77" s="4"/>
      <c r="J77" s="5"/>
      <c r="K77" s="4"/>
      <c r="L77" s="4"/>
      <c r="M77" s="10" t="str">
        <f t="shared" si="13"/>
        <v/>
      </c>
      <c r="N77" s="36" t="str">
        <f t="shared" si="12"/>
        <v/>
      </c>
      <c r="O77" s="37" t="str">
        <f t="shared" si="7"/>
        <v/>
      </c>
      <c r="P77" s="37" t="str">
        <f t="shared" si="8"/>
        <v/>
      </c>
      <c r="Q77" s="37" t="str">
        <f t="shared" si="9"/>
        <v/>
      </c>
      <c r="R77" s="37" t="str">
        <f t="shared" si="10"/>
        <v/>
      </c>
      <c r="S77" s="37" t="str">
        <f t="shared" si="11"/>
        <v/>
      </c>
      <c r="T77" s="15"/>
    </row>
    <row r="78" spans="2:20" ht="15" customHeight="1" x14ac:dyDescent="0.25">
      <c r="B78" s="6"/>
      <c r="H78" s="4"/>
      <c r="I78" s="4"/>
      <c r="J78" s="5"/>
      <c r="K78" s="4"/>
      <c r="L78" s="4"/>
      <c r="M78" s="10" t="str">
        <f t="shared" si="13"/>
        <v/>
      </c>
      <c r="N78" s="36" t="str">
        <f t="shared" ref="N78:N103" si="14">IF($C$23="",IFERROR(IF((+N77+7)&gt;$C$22,"",N77+7),""),IFERROR(IF((+N77+7)&gt;$C$23,"",N77+7),""))</f>
        <v/>
      </c>
      <c r="O78" s="37" t="str">
        <f t="shared" ref="O78:O103" si="15">IFERROR(IF(N78&gt;$C$21-1,IF(N78&lt;IF($C$23="",$C$22,$C$23)+1,IF($C$19=0,"",$C$19),""),""),"")</f>
        <v/>
      </c>
      <c r="P78" s="37" t="str">
        <f t="shared" ref="P78:P103" si="16">IFERROR(IF(N78+1&gt;$C$21-1,IF(N78+1&lt;IF($C$23="",$C$22,$C$23)+1,IF($D$19=0,"",$D$19),""),""),"")</f>
        <v/>
      </c>
      <c r="Q78" s="37" t="str">
        <f t="shared" ref="Q78:Q103" si="17">IFERROR(IF(N78+2&gt;$C$21-1,IF(N78+2&lt;IF($C$23="",$C$22,$C$23)+1,IF($E$19=0,"",$E$19),""),""),"")</f>
        <v/>
      </c>
      <c r="R78" s="37" t="str">
        <f t="shared" ref="R78:R103" si="18">IFERROR(IF(N78+3&gt;$C$21-1,IF(N78+3&lt;IF($C$23="",$C$22,$C$23)+1,IF($F$19=0,"",$F$19),""),""),"")</f>
        <v/>
      </c>
      <c r="S78" s="37" t="str">
        <f t="shared" ref="S78:S103" si="19">IFERROR(IF(N78+4&gt;$C$21-1,IF(N78+4&lt;IF($C$23="",$C$22,$C$23)+1,IF($G$19=0,"",$G$19),""),""),"")</f>
        <v/>
      </c>
      <c r="T78" s="15"/>
    </row>
    <row r="79" spans="2:20" ht="15" customHeight="1" x14ac:dyDescent="0.25">
      <c r="B79" s="6"/>
      <c r="H79" s="4"/>
      <c r="I79" s="4"/>
      <c r="J79" s="5"/>
      <c r="K79" s="4"/>
      <c r="L79" s="4"/>
      <c r="M79" s="10" t="str">
        <f t="shared" si="13"/>
        <v/>
      </c>
      <c r="N79" s="36" t="str">
        <f t="shared" si="14"/>
        <v/>
      </c>
      <c r="O79" s="37" t="str">
        <f t="shared" si="15"/>
        <v/>
      </c>
      <c r="P79" s="37" t="str">
        <f t="shared" si="16"/>
        <v/>
      </c>
      <c r="Q79" s="37" t="str">
        <f t="shared" si="17"/>
        <v/>
      </c>
      <c r="R79" s="37" t="str">
        <f t="shared" si="18"/>
        <v/>
      </c>
      <c r="S79" s="37" t="str">
        <f t="shared" si="19"/>
        <v/>
      </c>
      <c r="T79" s="15"/>
    </row>
    <row r="80" spans="2:20" ht="15" customHeight="1" x14ac:dyDescent="0.25">
      <c r="B80" s="6"/>
      <c r="H80" s="4"/>
      <c r="I80" s="4"/>
      <c r="J80" s="5"/>
      <c r="K80" s="4"/>
      <c r="L80" s="4"/>
      <c r="M80" s="10" t="str">
        <f t="shared" si="13"/>
        <v/>
      </c>
      <c r="N80" s="36" t="str">
        <f t="shared" si="14"/>
        <v/>
      </c>
      <c r="O80" s="37" t="str">
        <f t="shared" si="15"/>
        <v/>
      </c>
      <c r="P80" s="37" t="str">
        <f t="shared" si="16"/>
        <v/>
      </c>
      <c r="Q80" s="37" t="str">
        <f t="shared" si="17"/>
        <v/>
      </c>
      <c r="R80" s="37" t="str">
        <f t="shared" si="18"/>
        <v/>
      </c>
      <c r="S80" s="37" t="str">
        <f t="shared" si="19"/>
        <v/>
      </c>
      <c r="T80" s="15"/>
    </row>
    <row r="81" spans="2:20" ht="15" customHeight="1" x14ac:dyDescent="0.25">
      <c r="B81" s="6"/>
      <c r="H81" s="4"/>
      <c r="I81" s="4"/>
      <c r="J81" s="5"/>
      <c r="K81" s="4"/>
      <c r="L81" s="4"/>
      <c r="M81" s="10" t="str">
        <f t="shared" si="13"/>
        <v/>
      </c>
      <c r="N81" s="36" t="str">
        <f t="shared" si="14"/>
        <v/>
      </c>
      <c r="O81" s="37" t="str">
        <f t="shared" si="15"/>
        <v/>
      </c>
      <c r="P81" s="37" t="str">
        <f t="shared" si="16"/>
        <v/>
      </c>
      <c r="Q81" s="37" t="str">
        <f t="shared" si="17"/>
        <v/>
      </c>
      <c r="R81" s="37" t="str">
        <f t="shared" si="18"/>
        <v/>
      </c>
      <c r="S81" s="37" t="str">
        <f t="shared" si="19"/>
        <v/>
      </c>
      <c r="T81" s="15"/>
    </row>
    <row r="82" spans="2:20" ht="15" customHeight="1" x14ac:dyDescent="0.25">
      <c r="B82" s="6"/>
      <c r="H82" s="4"/>
      <c r="I82" s="4"/>
      <c r="J82" s="5"/>
      <c r="K82" s="4"/>
      <c r="L82" s="4"/>
      <c r="M82" s="10" t="str">
        <f t="shared" si="13"/>
        <v/>
      </c>
      <c r="N82" s="36" t="str">
        <f t="shared" si="14"/>
        <v/>
      </c>
      <c r="O82" s="37" t="str">
        <f t="shared" si="15"/>
        <v/>
      </c>
      <c r="P82" s="37" t="str">
        <f t="shared" si="16"/>
        <v/>
      </c>
      <c r="Q82" s="37" t="str">
        <f t="shared" si="17"/>
        <v/>
      </c>
      <c r="R82" s="37" t="str">
        <f t="shared" si="18"/>
        <v/>
      </c>
      <c r="S82" s="37" t="str">
        <f t="shared" si="19"/>
        <v/>
      </c>
      <c r="T82" s="15"/>
    </row>
    <row r="83" spans="2:20" ht="15" customHeight="1" x14ac:dyDescent="0.25">
      <c r="B83" s="6"/>
      <c r="H83" s="4"/>
      <c r="I83" s="4"/>
      <c r="J83" s="5"/>
      <c r="K83" s="4"/>
      <c r="L83" s="4"/>
      <c r="M83" s="10" t="str">
        <f t="shared" si="13"/>
        <v/>
      </c>
      <c r="N83" s="36" t="str">
        <f t="shared" si="14"/>
        <v/>
      </c>
      <c r="O83" s="37" t="str">
        <f t="shared" si="15"/>
        <v/>
      </c>
      <c r="P83" s="37" t="str">
        <f t="shared" si="16"/>
        <v/>
      </c>
      <c r="Q83" s="37" t="str">
        <f t="shared" si="17"/>
        <v/>
      </c>
      <c r="R83" s="37" t="str">
        <f t="shared" si="18"/>
        <v/>
      </c>
      <c r="S83" s="37" t="str">
        <f t="shared" si="19"/>
        <v/>
      </c>
      <c r="T83" s="15"/>
    </row>
    <row r="84" spans="2:20" ht="15" customHeight="1" x14ac:dyDescent="0.25">
      <c r="B84" s="6"/>
      <c r="H84" s="4"/>
      <c r="I84" s="4"/>
      <c r="J84" s="5"/>
      <c r="K84" s="4"/>
      <c r="L84" s="4"/>
      <c r="M84" s="10" t="str">
        <f t="shared" si="13"/>
        <v/>
      </c>
      <c r="N84" s="36" t="str">
        <f t="shared" si="14"/>
        <v/>
      </c>
      <c r="O84" s="37" t="str">
        <f t="shared" si="15"/>
        <v/>
      </c>
      <c r="P84" s="37" t="str">
        <f t="shared" si="16"/>
        <v/>
      </c>
      <c r="Q84" s="37" t="str">
        <f t="shared" si="17"/>
        <v/>
      </c>
      <c r="R84" s="37" t="str">
        <f t="shared" si="18"/>
        <v/>
      </c>
      <c r="S84" s="37" t="str">
        <f t="shared" si="19"/>
        <v/>
      </c>
      <c r="T84" s="15"/>
    </row>
    <row r="85" spans="2:20" ht="15" customHeight="1" x14ac:dyDescent="0.25">
      <c r="B85" s="6"/>
      <c r="H85" s="4"/>
      <c r="I85" s="4"/>
      <c r="J85" s="5"/>
      <c r="K85" s="4"/>
      <c r="L85" s="4"/>
      <c r="M85" s="10" t="str">
        <f t="shared" si="13"/>
        <v/>
      </c>
      <c r="N85" s="36" t="str">
        <f t="shared" si="14"/>
        <v/>
      </c>
      <c r="O85" s="37" t="str">
        <f t="shared" si="15"/>
        <v/>
      </c>
      <c r="P85" s="37" t="str">
        <f t="shared" si="16"/>
        <v/>
      </c>
      <c r="Q85" s="37" t="str">
        <f t="shared" si="17"/>
        <v/>
      </c>
      <c r="R85" s="37" t="str">
        <f t="shared" si="18"/>
        <v/>
      </c>
      <c r="S85" s="37" t="str">
        <f t="shared" si="19"/>
        <v/>
      </c>
      <c r="T85" s="15"/>
    </row>
    <row r="86" spans="2:20" ht="15" customHeight="1" x14ac:dyDescent="0.25">
      <c r="B86" s="6"/>
      <c r="H86" s="4"/>
      <c r="I86" s="4"/>
      <c r="J86" s="5"/>
      <c r="K86" s="4"/>
      <c r="L86" s="4"/>
      <c r="M86" s="10" t="str">
        <f t="shared" si="13"/>
        <v/>
      </c>
      <c r="N86" s="36" t="str">
        <f t="shared" si="14"/>
        <v/>
      </c>
      <c r="O86" s="37" t="str">
        <f t="shared" si="15"/>
        <v/>
      </c>
      <c r="P86" s="37" t="str">
        <f t="shared" si="16"/>
        <v/>
      </c>
      <c r="Q86" s="37" t="str">
        <f t="shared" si="17"/>
        <v/>
      </c>
      <c r="R86" s="37" t="str">
        <f t="shared" si="18"/>
        <v/>
      </c>
      <c r="S86" s="37" t="str">
        <f t="shared" si="19"/>
        <v/>
      </c>
      <c r="T86" s="15"/>
    </row>
    <row r="87" spans="2:20" ht="15" customHeight="1" x14ac:dyDescent="0.25">
      <c r="B87" s="6"/>
      <c r="H87" s="4"/>
      <c r="I87" s="4"/>
      <c r="J87" s="5"/>
      <c r="K87" s="4"/>
      <c r="L87" s="4"/>
      <c r="M87" s="10" t="str">
        <f t="shared" si="13"/>
        <v/>
      </c>
      <c r="N87" s="36" t="str">
        <f t="shared" si="14"/>
        <v/>
      </c>
      <c r="O87" s="37" t="str">
        <f t="shared" si="15"/>
        <v/>
      </c>
      <c r="P87" s="37" t="str">
        <f t="shared" si="16"/>
        <v/>
      </c>
      <c r="Q87" s="37" t="str">
        <f t="shared" si="17"/>
        <v/>
      </c>
      <c r="R87" s="37" t="str">
        <f t="shared" si="18"/>
        <v/>
      </c>
      <c r="S87" s="37" t="str">
        <f t="shared" si="19"/>
        <v/>
      </c>
      <c r="T87" s="15"/>
    </row>
    <row r="88" spans="2:20" ht="15" customHeight="1" x14ac:dyDescent="0.25">
      <c r="B88" s="6"/>
      <c r="H88" s="4"/>
      <c r="I88" s="4"/>
      <c r="J88" s="5"/>
      <c r="K88" s="4"/>
      <c r="L88" s="4"/>
      <c r="M88" s="10" t="str">
        <f t="shared" si="13"/>
        <v/>
      </c>
      <c r="N88" s="36" t="str">
        <f t="shared" si="14"/>
        <v/>
      </c>
      <c r="O88" s="37" t="str">
        <f t="shared" si="15"/>
        <v/>
      </c>
      <c r="P88" s="37" t="str">
        <f t="shared" si="16"/>
        <v/>
      </c>
      <c r="Q88" s="37" t="str">
        <f t="shared" si="17"/>
        <v/>
      </c>
      <c r="R88" s="37" t="str">
        <f t="shared" si="18"/>
        <v/>
      </c>
      <c r="S88" s="37" t="str">
        <f t="shared" si="19"/>
        <v/>
      </c>
      <c r="T88" s="15"/>
    </row>
    <row r="89" spans="2:20" ht="15" customHeight="1" x14ac:dyDescent="0.25">
      <c r="B89" s="6"/>
      <c r="H89" s="4"/>
      <c r="I89" s="4"/>
      <c r="J89" s="5"/>
      <c r="K89" s="4"/>
      <c r="L89" s="4"/>
      <c r="M89" s="10" t="str">
        <f t="shared" si="13"/>
        <v/>
      </c>
      <c r="N89" s="36" t="str">
        <f t="shared" si="14"/>
        <v/>
      </c>
      <c r="O89" s="37" t="str">
        <f t="shared" si="15"/>
        <v/>
      </c>
      <c r="P89" s="37" t="str">
        <f t="shared" si="16"/>
        <v/>
      </c>
      <c r="Q89" s="37" t="str">
        <f t="shared" si="17"/>
        <v/>
      </c>
      <c r="R89" s="37" t="str">
        <f t="shared" si="18"/>
        <v/>
      </c>
      <c r="S89" s="37" t="str">
        <f t="shared" si="19"/>
        <v/>
      </c>
      <c r="T89" s="15"/>
    </row>
    <row r="90" spans="2:20" ht="15" customHeight="1" x14ac:dyDescent="0.25">
      <c r="B90" s="6"/>
      <c r="H90" s="4"/>
      <c r="I90" s="4"/>
      <c r="J90" s="5"/>
      <c r="K90" s="4"/>
      <c r="L90" s="4"/>
      <c r="M90" s="10" t="str">
        <f t="shared" si="13"/>
        <v/>
      </c>
      <c r="N90" s="36" t="str">
        <f t="shared" si="14"/>
        <v/>
      </c>
      <c r="O90" s="37" t="str">
        <f t="shared" si="15"/>
        <v/>
      </c>
      <c r="P90" s="37" t="str">
        <f t="shared" si="16"/>
        <v/>
      </c>
      <c r="Q90" s="37" t="str">
        <f t="shared" si="17"/>
        <v/>
      </c>
      <c r="R90" s="37" t="str">
        <f t="shared" si="18"/>
        <v/>
      </c>
      <c r="S90" s="37" t="str">
        <f t="shared" si="19"/>
        <v/>
      </c>
      <c r="T90" s="15"/>
    </row>
    <row r="91" spans="2:20" ht="15" customHeight="1" x14ac:dyDescent="0.25">
      <c r="B91" s="6"/>
      <c r="H91" s="4"/>
      <c r="I91" s="4"/>
      <c r="J91" s="5"/>
      <c r="K91" s="4"/>
      <c r="L91" s="4"/>
      <c r="M91" s="10" t="str">
        <f t="shared" si="13"/>
        <v/>
      </c>
      <c r="N91" s="36" t="str">
        <f t="shared" si="14"/>
        <v/>
      </c>
      <c r="O91" s="37" t="str">
        <f t="shared" si="15"/>
        <v/>
      </c>
      <c r="P91" s="37" t="str">
        <f t="shared" si="16"/>
        <v/>
      </c>
      <c r="Q91" s="37" t="str">
        <f t="shared" si="17"/>
        <v/>
      </c>
      <c r="R91" s="37" t="str">
        <f t="shared" si="18"/>
        <v/>
      </c>
      <c r="S91" s="37" t="str">
        <f t="shared" si="19"/>
        <v/>
      </c>
      <c r="T91" s="15"/>
    </row>
    <row r="92" spans="2:20" ht="15" customHeight="1" x14ac:dyDescent="0.25">
      <c r="B92" s="6"/>
      <c r="H92" s="4"/>
      <c r="I92" s="4"/>
      <c r="J92" s="5"/>
      <c r="K92" s="4"/>
      <c r="L92" s="4"/>
      <c r="M92" s="10" t="str">
        <f t="shared" si="13"/>
        <v/>
      </c>
      <c r="N92" s="36" t="str">
        <f t="shared" si="14"/>
        <v/>
      </c>
      <c r="O92" s="37" t="str">
        <f t="shared" si="15"/>
        <v/>
      </c>
      <c r="P92" s="37" t="str">
        <f t="shared" si="16"/>
        <v/>
      </c>
      <c r="Q92" s="37" t="str">
        <f t="shared" si="17"/>
        <v/>
      </c>
      <c r="R92" s="37" t="str">
        <f t="shared" si="18"/>
        <v/>
      </c>
      <c r="S92" s="37" t="str">
        <f t="shared" si="19"/>
        <v/>
      </c>
      <c r="T92" s="15"/>
    </row>
    <row r="93" spans="2:20" ht="15" customHeight="1" x14ac:dyDescent="0.25">
      <c r="B93" s="6"/>
      <c r="H93" s="4"/>
      <c r="I93" s="4"/>
      <c r="J93" s="5"/>
      <c r="K93" s="4"/>
      <c r="L93" s="4"/>
      <c r="M93" s="10" t="str">
        <f t="shared" si="13"/>
        <v/>
      </c>
      <c r="N93" s="36" t="str">
        <f t="shared" si="14"/>
        <v/>
      </c>
      <c r="O93" s="37" t="str">
        <f t="shared" si="15"/>
        <v/>
      </c>
      <c r="P93" s="37" t="str">
        <f t="shared" si="16"/>
        <v/>
      </c>
      <c r="Q93" s="37" t="str">
        <f t="shared" si="17"/>
        <v/>
      </c>
      <c r="R93" s="37" t="str">
        <f t="shared" si="18"/>
        <v/>
      </c>
      <c r="S93" s="37" t="str">
        <f t="shared" si="19"/>
        <v/>
      </c>
      <c r="T93" s="15"/>
    </row>
    <row r="94" spans="2:20" ht="15" customHeight="1" x14ac:dyDescent="0.25">
      <c r="B94" s="6"/>
      <c r="H94" s="4"/>
      <c r="I94" s="4"/>
      <c r="J94" s="5"/>
      <c r="K94" s="4"/>
      <c r="L94" s="4"/>
      <c r="M94" s="10" t="str">
        <f t="shared" si="13"/>
        <v/>
      </c>
      <c r="N94" s="36" t="str">
        <f t="shared" si="14"/>
        <v/>
      </c>
      <c r="O94" s="37" t="str">
        <f t="shared" si="15"/>
        <v/>
      </c>
      <c r="P94" s="37" t="str">
        <f t="shared" si="16"/>
        <v/>
      </c>
      <c r="Q94" s="37" t="str">
        <f t="shared" si="17"/>
        <v/>
      </c>
      <c r="R94" s="37" t="str">
        <f t="shared" si="18"/>
        <v/>
      </c>
      <c r="S94" s="37" t="str">
        <f t="shared" si="19"/>
        <v/>
      </c>
      <c r="T94" s="15"/>
    </row>
    <row r="95" spans="2:20" ht="15" customHeight="1" x14ac:dyDescent="0.25">
      <c r="B95" s="6"/>
      <c r="H95" s="4"/>
      <c r="I95" s="4"/>
      <c r="J95" s="5"/>
      <c r="K95" s="4"/>
      <c r="L95" s="4"/>
      <c r="M95" s="10" t="str">
        <f t="shared" ref="M95:M103" si="20">IFERROR((IF(O95="",0,O95*24)+IF(P95="",0,P95*24)+IF(Q95="",0,Q95*24)+IF(R95="",0,R95*24)+IF(S95="",0,S95*24))/$K$17,"")</f>
        <v/>
      </c>
      <c r="N95" s="36" t="str">
        <f t="shared" si="14"/>
        <v/>
      </c>
      <c r="O95" s="37" t="str">
        <f t="shared" si="15"/>
        <v/>
      </c>
      <c r="P95" s="37" t="str">
        <f t="shared" si="16"/>
        <v/>
      </c>
      <c r="Q95" s="37" t="str">
        <f t="shared" si="17"/>
        <v/>
      </c>
      <c r="R95" s="37" t="str">
        <f t="shared" si="18"/>
        <v/>
      </c>
      <c r="S95" s="37" t="str">
        <f t="shared" si="19"/>
        <v/>
      </c>
      <c r="T95" s="15"/>
    </row>
    <row r="96" spans="2:20" ht="15" customHeight="1" x14ac:dyDescent="0.25">
      <c r="B96" s="6"/>
      <c r="H96" s="4"/>
      <c r="I96" s="4"/>
      <c r="J96" s="5"/>
      <c r="K96" s="4"/>
      <c r="L96" s="4"/>
      <c r="M96" s="10" t="str">
        <f t="shared" si="20"/>
        <v/>
      </c>
      <c r="N96" s="36" t="str">
        <f t="shared" si="14"/>
        <v/>
      </c>
      <c r="O96" s="37" t="str">
        <f t="shared" si="15"/>
        <v/>
      </c>
      <c r="P96" s="37" t="str">
        <f t="shared" si="16"/>
        <v/>
      </c>
      <c r="Q96" s="37" t="str">
        <f t="shared" si="17"/>
        <v/>
      </c>
      <c r="R96" s="37" t="str">
        <f t="shared" si="18"/>
        <v/>
      </c>
      <c r="S96" s="37" t="str">
        <f t="shared" si="19"/>
        <v/>
      </c>
      <c r="T96" s="15"/>
    </row>
    <row r="97" spans="2:20" ht="15" customHeight="1" x14ac:dyDescent="0.25">
      <c r="B97" s="6"/>
      <c r="H97" s="4"/>
      <c r="I97" s="4"/>
      <c r="J97" s="5"/>
      <c r="K97" s="4"/>
      <c r="L97" s="4"/>
      <c r="M97" s="10" t="str">
        <f t="shared" si="20"/>
        <v/>
      </c>
      <c r="N97" s="36" t="str">
        <f t="shared" si="14"/>
        <v/>
      </c>
      <c r="O97" s="37" t="str">
        <f t="shared" si="15"/>
        <v/>
      </c>
      <c r="P97" s="37" t="str">
        <f t="shared" si="16"/>
        <v/>
      </c>
      <c r="Q97" s="37" t="str">
        <f t="shared" si="17"/>
        <v/>
      </c>
      <c r="R97" s="37" t="str">
        <f t="shared" si="18"/>
        <v/>
      </c>
      <c r="S97" s="37" t="str">
        <f t="shared" si="19"/>
        <v/>
      </c>
      <c r="T97" s="15"/>
    </row>
    <row r="98" spans="2:20" ht="15" customHeight="1" x14ac:dyDescent="0.25">
      <c r="B98" s="6"/>
      <c r="H98" s="4"/>
      <c r="I98" s="4"/>
      <c r="J98" s="5"/>
      <c r="K98" s="4"/>
      <c r="L98" s="4"/>
      <c r="M98" s="10" t="str">
        <f t="shared" si="20"/>
        <v/>
      </c>
      <c r="N98" s="36" t="str">
        <f t="shared" si="14"/>
        <v/>
      </c>
      <c r="O98" s="37" t="str">
        <f t="shared" si="15"/>
        <v/>
      </c>
      <c r="P98" s="37" t="str">
        <f t="shared" si="16"/>
        <v/>
      </c>
      <c r="Q98" s="37" t="str">
        <f t="shared" si="17"/>
        <v/>
      </c>
      <c r="R98" s="37" t="str">
        <f t="shared" si="18"/>
        <v/>
      </c>
      <c r="S98" s="37" t="str">
        <f t="shared" si="19"/>
        <v/>
      </c>
      <c r="T98" s="15"/>
    </row>
    <row r="99" spans="2:20" ht="15" customHeight="1" x14ac:dyDescent="0.25">
      <c r="B99" s="6"/>
      <c r="H99" s="4"/>
      <c r="I99" s="4"/>
      <c r="J99" s="5"/>
      <c r="K99" s="4"/>
      <c r="L99" s="4"/>
      <c r="M99" s="10" t="str">
        <f t="shared" si="20"/>
        <v/>
      </c>
      <c r="N99" s="36" t="str">
        <f t="shared" si="14"/>
        <v/>
      </c>
      <c r="O99" s="37" t="str">
        <f t="shared" si="15"/>
        <v/>
      </c>
      <c r="P99" s="37" t="str">
        <f t="shared" si="16"/>
        <v/>
      </c>
      <c r="Q99" s="37" t="str">
        <f t="shared" si="17"/>
        <v/>
      </c>
      <c r="R99" s="37" t="str">
        <f t="shared" si="18"/>
        <v/>
      </c>
      <c r="S99" s="37" t="str">
        <f t="shared" si="19"/>
        <v/>
      </c>
      <c r="T99" s="15"/>
    </row>
    <row r="100" spans="2:20" ht="15" customHeight="1" x14ac:dyDescent="0.25">
      <c r="B100" s="6"/>
      <c r="H100" s="4"/>
      <c r="I100" s="4"/>
      <c r="J100" s="5"/>
      <c r="K100" s="4"/>
      <c r="L100" s="4"/>
      <c r="M100" s="10" t="str">
        <f t="shared" si="20"/>
        <v/>
      </c>
      <c r="N100" s="36" t="str">
        <f t="shared" si="14"/>
        <v/>
      </c>
      <c r="O100" s="37" t="str">
        <f t="shared" si="15"/>
        <v/>
      </c>
      <c r="P100" s="37" t="str">
        <f t="shared" si="16"/>
        <v/>
      </c>
      <c r="Q100" s="37" t="str">
        <f t="shared" si="17"/>
        <v/>
      </c>
      <c r="R100" s="37" t="str">
        <f t="shared" si="18"/>
        <v/>
      </c>
      <c r="S100" s="37" t="str">
        <f t="shared" si="19"/>
        <v/>
      </c>
      <c r="T100" s="15"/>
    </row>
    <row r="101" spans="2:20" ht="15" customHeight="1" x14ac:dyDescent="0.25">
      <c r="B101" s="6"/>
      <c r="H101" s="4"/>
      <c r="I101" s="4"/>
      <c r="J101" s="5"/>
      <c r="K101" s="4"/>
      <c r="L101" s="4"/>
      <c r="M101" s="10" t="str">
        <f t="shared" si="20"/>
        <v/>
      </c>
      <c r="N101" s="36" t="str">
        <f t="shared" si="14"/>
        <v/>
      </c>
      <c r="O101" s="37" t="str">
        <f t="shared" si="15"/>
        <v/>
      </c>
      <c r="P101" s="37" t="str">
        <f t="shared" si="16"/>
        <v/>
      </c>
      <c r="Q101" s="37" t="str">
        <f t="shared" si="17"/>
        <v/>
      </c>
      <c r="R101" s="37" t="str">
        <f t="shared" si="18"/>
        <v/>
      </c>
      <c r="S101" s="37" t="str">
        <f t="shared" si="19"/>
        <v/>
      </c>
      <c r="T101" s="15"/>
    </row>
    <row r="102" spans="2:20" ht="15" customHeight="1" x14ac:dyDescent="0.25">
      <c r="B102" s="6"/>
      <c r="H102" s="4"/>
      <c r="I102" s="4"/>
      <c r="J102" s="5"/>
      <c r="K102" s="4"/>
      <c r="L102" s="4"/>
      <c r="M102" s="10" t="str">
        <f t="shared" si="20"/>
        <v/>
      </c>
      <c r="N102" s="36" t="str">
        <f t="shared" si="14"/>
        <v/>
      </c>
      <c r="O102" s="37" t="str">
        <f t="shared" si="15"/>
        <v/>
      </c>
      <c r="P102" s="37" t="str">
        <f t="shared" si="16"/>
        <v/>
      </c>
      <c r="Q102" s="37" t="str">
        <f t="shared" si="17"/>
        <v/>
      </c>
      <c r="R102" s="37" t="str">
        <f t="shared" si="18"/>
        <v/>
      </c>
      <c r="S102" s="37" t="str">
        <f t="shared" si="19"/>
        <v/>
      </c>
      <c r="T102" s="15"/>
    </row>
    <row r="103" spans="2:20" ht="15" customHeight="1" x14ac:dyDescent="0.25">
      <c r="B103" s="6"/>
      <c r="H103" s="4"/>
      <c r="I103" s="4"/>
      <c r="J103" s="5"/>
      <c r="K103" s="4"/>
      <c r="L103" s="4"/>
      <c r="M103" s="10" t="str">
        <f t="shared" si="20"/>
        <v/>
      </c>
      <c r="N103" s="36" t="str">
        <f t="shared" si="14"/>
        <v/>
      </c>
      <c r="O103" s="37" t="str">
        <f t="shared" si="15"/>
        <v/>
      </c>
      <c r="P103" s="37" t="str">
        <f t="shared" si="16"/>
        <v/>
      </c>
      <c r="Q103" s="37" t="str">
        <f t="shared" si="17"/>
        <v/>
      </c>
      <c r="R103" s="37" t="str">
        <f t="shared" si="18"/>
        <v/>
      </c>
      <c r="S103" s="37" t="str">
        <f t="shared" si="19"/>
        <v/>
      </c>
      <c r="T103" s="15"/>
    </row>
    <row r="104" spans="2:20" ht="12.75" hidden="1" customHeight="1" x14ac:dyDescent="0.2">
      <c r="B104" s="6"/>
      <c r="H104" s="4"/>
      <c r="I104" s="4"/>
    </row>
    <row r="105" spans="2:20" ht="12.75" hidden="1" customHeight="1" x14ac:dyDescent="0.2">
      <c r="B105" s="6"/>
      <c r="H105" s="14"/>
      <c r="I105" s="14"/>
    </row>
    <row r="106" spans="2:20" ht="12.75" hidden="1" customHeight="1" x14ac:dyDescent="0.2"/>
  </sheetData>
  <sheetProtection algorithmName="SHA-512" hashValue="tXyfvUl/IG/ufCaIeHBPQlsTH0G7a51beeKqfnSWdVYJS6MDrw3S3JILU9ewd5TqI4Yqj9qtIvX9XN/WXp1YeA==" saltValue="96qAEtgu8lYde1B5KkCicA==" spinCount="100000" sheet="1" objects="1" scenarios="1"/>
  <mergeCells count="10">
    <mergeCell ref="N10:S10"/>
    <mergeCell ref="P6:R6"/>
    <mergeCell ref="C6:E6"/>
    <mergeCell ref="A10:G10"/>
    <mergeCell ref="B46:L46"/>
    <mergeCell ref="B44:J45"/>
    <mergeCell ref="C33:G40"/>
    <mergeCell ref="D25:I27"/>
    <mergeCell ref="C4:E4"/>
    <mergeCell ref="G4:I4"/>
  </mergeCells>
  <conditionalFormatting sqref="D13 D16">
    <cfRule type="expression" dxfId="2" priority="2">
      <formula>$K$6=2</formula>
    </cfRule>
  </conditionalFormatting>
  <conditionalFormatting sqref="D14:D15">
    <cfRule type="expression" dxfId="1" priority="1">
      <formula>$K$6=2</formula>
    </cfRule>
  </conditionalFormatting>
  <conditionalFormatting sqref="O13:S103">
    <cfRule type="expression" dxfId="0" priority="6">
      <formula>$N13&lt;&gt;""</formula>
    </cfRule>
  </conditionalFormatting>
  <dataValidations count="5">
    <dataValidation type="time" allowBlank="1" showInputMessage="1" showErrorMessage="1" errorTitle="Uren en minuten" error="De uren en minuten moeten gescheiden zijn door een dubbele punt. Maximaal 10:00 uur per dag." prompt="Geef hier de uren verlof per dag op in uren en minuten. " sqref="C19:G19" xr:uid="{00000000-0002-0000-0000-000000000000}">
      <formula1>0</formula1>
      <formula2>0.416666666666667</formula2>
    </dataValidation>
    <dataValidation type="date" errorStyle="warning" allowBlank="1" showInputMessage="1" showErrorMessage="1" error="Einddatum onwaarschijnlijk" sqref="C23" xr:uid="{00000000-0002-0000-0000-000002000000}">
      <formula1>C21</formula1>
      <formula2>C22+4</formula2>
    </dataValidation>
    <dataValidation type="list" allowBlank="1" showInputMessage="1" showErrorMessage="1" sqref="P8" xr:uid="{3425DD70-3D82-468F-A03F-F210248919FF}">
      <formula1>$J$6:$J$7</formula1>
    </dataValidation>
    <dataValidation type="list" allowBlank="1" showInputMessage="1" showErrorMessage="1" sqref="C4" xr:uid="{86111919-AE26-4D9D-B6DD-3181AE1B0550}">
      <formula1>$J$35:$J$36</formula1>
    </dataValidation>
    <dataValidation type="list" allowBlank="1" showInputMessage="1" showErrorMessage="1" sqref="G4:I4" xr:uid="{7A44544E-A80B-4667-8264-817AD9208A3E}">
      <formula1>$J$38:$J$39</formula1>
    </dataValidation>
  </dataValidations>
  <pageMargins left="0.55118110236220474" right="0.43307086614173229" top="0.27559055118110237" bottom="0.27559055118110237" header="0.31496062992125984" footer="0.31496062992125984"/>
  <pageSetup paperSize="9" scale="85" fitToHeight="0" orientation="landscape" blackAndWhite="1" r:id="rId1"/>
  <ignoredErrors>
    <ignoredError sqref="O13:S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6DE7-71D2-4D7A-A5E2-48E5636CE7A5}">
  <sheetPr>
    <pageSetUpPr fitToPage="1"/>
  </sheetPr>
  <dimension ref="A1:C57"/>
  <sheetViews>
    <sheetView workbookViewId="0">
      <selection activeCell="B16" sqref="B16"/>
    </sheetView>
  </sheetViews>
  <sheetFormatPr defaultColWidth="0" defaultRowHeight="15" zeroHeight="1" x14ac:dyDescent="0.25"/>
  <cols>
    <col min="1" max="1" width="6.140625" customWidth="1"/>
    <col min="2" max="2" width="118.5703125" customWidth="1"/>
    <col min="3" max="3" width="5.85546875" style="39" customWidth="1"/>
    <col min="4" max="16384" width="9.140625" hidden="1"/>
  </cols>
  <sheetData>
    <row r="1" spans="1:2" ht="45.75" customHeight="1" x14ac:dyDescent="0.25">
      <c r="A1" s="39"/>
      <c r="B1" s="39"/>
    </row>
    <row r="2" spans="1:2" ht="18.75" x14ac:dyDescent="0.3">
      <c r="A2" s="39"/>
      <c r="B2" s="16" t="s">
        <v>48</v>
      </c>
    </row>
    <row r="3" spans="1:2" ht="18.75" x14ac:dyDescent="0.3">
      <c r="A3" s="39"/>
      <c r="B3" s="16"/>
    </row>
    <row r="4" spans="1:2" ht="30" x14ac:dyDescent="0.25">
      <c r="A4" s="39"/>
      <c r="B4" s="40" t="s">
        <v>49</v>
      </c>
    </row>
    <row r="5" spans="1:2" x14ac:dyDescent="0.25">
      <c r="A5" s="39"/>
      <c r="B5" s="40" t="s">
        <v>50</v>
      </c>
    </row>
    <row r="6" spans="1:2" x14ac:dyDescent="0.25">
      <c r="A6" s="39"/>
      <c r="B6" s="41"/>
    </row>
    <row r="7" spans="1:2" x14ac:dyDescent="0.25">
      <c r="A7" s="39"/>
      <c r="B7" s="46" t="s">
        <v>51</v>
      </c>
    </row>
    <row r="8" spans="1:2" ht="45" x14ac:dyDescent="0.25">
      <c r="A8" s="39"/>
      <c r="B8" s="47" t="s">
        <v>52</v>
      </c>
    </row>
    <row r="9" spans="1:2" x14ac:dyDescent="0.25">
      <c r="A9" s="39"/>
      <c r="B9" s="47" t="s">
        <v>53</v>
      </c>
    </row>
    <row r="10" spans="1:2" x14ac:dyDescent="0.25">
      <c r="A10" s="39"/>
      <c r="B10" s="48" t="s">
        <v>54</v>
      </c>
    </row>
    <row r="11" spans="1:2" x14ac:dyDescent="0.25">
      <c r="A11" s="39"/>
      <c r="B11" s="48" t="s">
        <v>55</v>
      </c>
    </row>
    <row r="12" spans="1:2" ht="30" x14ac:dyDescent="0.25">
      <c r="A12" s="39"/>
      <c r="B12" s="49" t="s">
        <v>56</v>
      </c>
    </row>
    <row r="13" spans="1:2" x14ac:dyDescent="0.25">
      <c r="A13" s="39"/>
      <c r="B13" s="41"/>
    </row>
    <row r="14" spans="1:2" x14ac:dyDescent="0.25">
      <c r="A14" s="39"/>
      <c r="B14" s="46" t="s">
        <v>57</v>
      </c>
    </row>
    <row r="15" spans="1:2" ht="30" x14ac:dyDescent="0.25">
      <c r="A15" s="39"/>
      <c r="B15" s="47" t="s">
        <v>58</v>
      </c>
    </row>
    <row r="16" spans="1:2" ht="30" x14ac:dyDescent="0.25">
      <c r="A16" s="39"/>
      <c r="B16" s="47" t="s">
        <v>59</v>
      </c>
    </row>
    <row r="17" spans="2:2" s="39" customFormat="1" x14ac:dyDescent="0.25"/>
    <row r="18" spans="2:2" s="39" customFormat="1" x14ac:dyDescent="0.25">
      <c r="B18" s="50" t="s">
        <v>60</v>
      </c>
    </row>
    <row r="19" spans="2:2" s="39" customFormat="1" ht="60" x14ac:dyDescent="0.25">
      <c r="B19" s="40" t="s">
        <v>61</v>
      </c>
    </row>
    <row r="20" spans="2:2" s="39" customFormat="1" x14ac:dyDescent="0.25">
      <c r="B20" s="40"/>
    </row>
    <row r="21" spans="2:2" s="39" customFormat="1" ht="30" x14ac:dyDescent="0.25">
      <c r="B21" s="40" t="s">
        <v>62</v>
      </c>
    </row>
    <row r="22" spans="2:2" s="39" customFormat="1" x14ac:dyDescent="0.25">
      <c r="B22" s="40"/>
    </row>
    <row r="23" spans="2:2" s="39" customFormat="1" ht="49.5" x14ac:dyDescent="0.25">
      <c r="B23" s="40" t="s">
        <v>63</v>
      </c>
    </row>
    <row r="24" spans="2:2" s="39" customFormat="1" x14ac:dyDescent="0.25">
      <c r="B24" s="40"/>
    </row>
    <row r="25" spans="2:2" s="39" customFormat="1" x14ac:dyDescent="0.25">
      <c r="B25" s="45" t="s">
        <v>64</v>
      </c>
    </row>
    <row r="26" spans="2:2" s="39" customFormat="1" ht="30" x14ac:dyDescent="0.25">
      <c r="B26" s="40" t="s">
        <v>65</v>
      </c>
    </row>
    <row r="27" spans="2:2" s="39" customFormat="1" x14ac:dyDescent="0.25"/>
    <row r="28" spans="2:2" s="39" customFormat="1" x14ac:dyDescent="0.25">
      <c r="B28" s="42" t="s">
        <v>66</v>
      </c>
    </row>
    <row r="29" spans="2:2" s="39" customFormat="1" ht="30" x14ac:dyDescent="0.25">
      <c r="B29" s="43" t="s">
        <v>67</v>
      </c>
    </row>
    <row r="30" spans="2:2" s="39" customFormat="1" x14ac:dyDescent="0.25">
      <c r="B30" s="43" t="s">
        <v>68</v>
      </c>
    </row>
    <row r="31" spans="2:2" s="39" customFormat="1" x14ac:dyDescent="0.25">
      <c r="B31" s="44"/>
    </row>
    <row r="32" spans="2:2" s="39" customFormat="1" x14ac:dyDescent="0.25">
      <c r="B32" s="43" t="s">
        <v>69</v>
      </c>
    </row>
    <row r="33" spans="2:2" s="39" customFormat="1" x14ac:dyDescent="0.25">
      <c r="B33" s="43" t="s">
        <v>70</v>
      </c>
    </row>
    <row r="34" spans="2:2" s="39" customFormat="1" x14ac:dyDescent="0.25">
      <c r="B34" s="43" t="s">
        <v>71</v>
      </c>
    </row>
    <row r="35" spans="2:2" s="39" customFormat="1" x14ac:dyDescent="0.25">
      <c r="B35" s="44"/>
    </row>
    <row r="36" spans="2:2" s="39" customFormat="1" x14ac:dyDescent="0.25">
      <c r="B36" s="43" t="s">
        <v>72</v>
      </c>
    </row>
    <row r="37" spans="2:2" s="39" customFormat="1" x14ac:dyDescent="0.25"/>
    <row r="38" spans="2:2" s="39" customFormat="1" x14ac:dyDescent="0.25">
      <c r="B38" s="42" t="s">
        <v>73</v>
      </c>
    </row>
    <row r="39" spans="2:2" s="39" customFormat="1" ht="30" x14ac:dyDescent="0.25">
      <c r="B39" s="43" t="s">
        <v>67</v>
      </c>
    </row>
    <row r="40" spans="2:2" s="39" customFormat="1" x14ac:dyDescent="0.25">
      <c r="B40" s="43" t="s">
        <v>74</v>
      </c>
    </row>
    <row r="41" spans="2:2" s="39" customFormat="1" x14ac:dyDescent="0.25">
      <c r="B41" s="44"/>
    </row>
    <row r="42" spans="2:2" s="39" customFormat="1" x14ac:dyDescent="0.25">
      <c r="B42" s="43" t="s">
        <v>69</v>
      </c>
    </row>
    <row r="43" spans="2:2" s="39" customFormat="1" x14ac:dyDescent="0.25">
      <c r="B43" s="43" t="s">
        <v>70</v>
      </c>
    </row>
    <row r="44" spans="2:2" s="39" customFormat="1" x14ac:dyDescent="0.25">
      <c r="B44" s="43" t="s">
        <v>75</v>
      </c>
    </row>
    <row r="45" spans="2:2" s="39" customFormat="1" x14ac:dyDescent="0.25">
      <c r="B45" s="44"/>
    </row>
    <row r="46" spans="2:2" s="39" customFormat="1" x14ac:dyDescent="0.25">
      <c r="B46" s="43" t="s">
        <v>76</v>
      </c>
    </row>
    <row r="47" spans="2:2" s="39" customFormat="1" x14ac:dyDescent="0.25"/>
    <row r="48" spans="2:2" s="39" customFormat="1" x14ac:dyDescent="0.25">
      <c r="B48" s="42" t="s">
        <v>77</v>
      </c>
    </row>
    <row r="49" spans="2:2" s="39" customFormat="1" x14ac:dyDescent="0.25">
      <c r="B49" s="43" t="s">
        <v>78</v>
      </c>
    </row>
    <row r="50" spans="2:2" s="39" customFormat="1" ht="17.25" x14ac:dyDescent="0.25">
      <c r="B50" s="43" t="s">
        <v>79</v>
      </c>
    </row>
    <row r="51" spans="2:2" s="39" customFormat="1" x14ac:dyDescent="0.25">
      <c r="B51" s="44"/>
    </row>
    <row r="52" spans="2:2" s="39" customFormat="1" x14ac:dyDescent="0.25">
      <c r="B52" s="43" t="s">
        <v>80</v>
      </c>
    </row>
    <row r="53" spans="2:2" s="39" customFormat="1" x14ac:dyDescent="0.25"/>
    <row r="54" spans="2:2" s="39" customFormat="1" x14ac:dyDescent="0.25">
      <c r="B54" s="45" t="s">
        <v>81</v>
      </c>
    </row>
    <row r="55" spans="2:2" s="39" customFormat="1" ht="30" x14ac:dyDescent="0.25">
      <c r="B55" s="40" t="s">
        <v>82</v>
      </c>
    </row>
    <row r="56" spans="2:2" s="39" customFormat="1" ht="45" x14ac:dyDescent="0.25">
      <c r="B56" s="40" t="s">
        <v>83</v>
      </c>
    </row>
    <row r="57" spans="2:2" s="39" customFormat="1" x14ac:dyDescent="0.25"/>
  </sheetData>
  <sheetProtection algorithmName="SHA-512" hashValue="gF+wmczXwnoiHiy++WDymbDDrm+prMJlF1UnnY/oGgrIy9MGSBKnVsh5fov13Z9e10FmYLXD+c551WAddxxMUQ==" saltValue="4HcCXmEZGWUHI56jmHKF5g==" spinCount="100000" sheet="1" objects="1" scenarios="1"/>
  <pageMargins left="0.25" right="0.25" top="0.32" bottom="0.28999999999999998"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Ouderschapsverlof</vt:lpstr>
      <vt:lpstr>Toelichting berekeningswijze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Rico van Doveren</cp:lastModifiedBy>
  <cp:revision/>
  <dcterms:created xsi:type="dcterms:W3CDTF">2016-08-19T12:44:25Z</dcterms:created>
  <dcterms:modified xsi:type="dcterms:W3CDTF">2023-06-01T09:03:59Z</dcterms:modified>
  <cp:category/>
  <cp:contentStatus/>
</cp:coreProperties>
</file>